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F:\_Daten\Klingenberg-IT\_Kunden\Gulp\enercon\Excel Aufbaukurs - Pivot Teil 1\Kap 2\"/>
    </mc:Choice>
  </mc:AlternateContent>
  <xr:revisionPtr revIDLastSave="0" documentId="13_ncr:1_{2B76D0F1-F931-4EE2-B8EC-24EC8813BDD7}" xr6:coauthVersionLast="47" xr6:coauthVersionMax="47" xr10:uidLastSave="{00000000-0000-0000-0000-000000000000}"/>
  <bookViews>
    <workbookView xWindow="-108" yWindow="-108" windowWidth="30936" windowHeight="16776" tabRatio="846" xr2:uid="{A33B95FE-B40F-475F-8B6D-C514A6A34A9E}"/>
  </bookViews>
  <sheets>
    <sheet name="Willkommen" sheetId="46" r:id="rId1"/>
    <sheet name="Google Rezensionslink" sheetId="47" r:id="rId2"/>
    <sheet name="Importmöglichkeiten" sheetId="2" r:id="rId3"/>
    <sheet name="Dateinamenerweiterung" sheetId="4" r:id="rId4"/>
    <sheet name="Textdatei öffnen &amp; konvertieren" sheetId="3" r:id="rId5"/>
    <sheet name="CSV Datei öffnen" sheetId="5" r:id="rId6"/>
    <sheet name="Über Verbindung importieren" sheetId="6" r:id="rId7"/>
    <sheet name="Nach dem Importieren" sheetId="11" r:id="rId8"/>
    <sheet name="Datenimport aus Textdatei-Ü" sheetId="7" r:id="rId9"/>
    <sheet name="Datenimport aus CSV Datei-Ü" sheetId="8" r:id="rId10"/>
    <sheet name="Datenimport aus Access DB-Ü" sheetId="12" r:id="rId11"/>
    <sheet name="Datenimport aus XML Datei-Ü" sheetId="15" r:id="rId12"/>
    <sheet name="Datenimport aus dem Web" sheetId="16" r:id="rId13"/>
    <sheet name="Datenimport aus anderen Quellen" sheetId="17" r:id="rId14"/>
    <sheet name="Datenverbindung aktualisieren" sheetId="18" r:id="rId15"/>
    <sheet name="Sicherheitseinstellungen" sheetId="19" r:id="rId16"/>
    <sheet name="Verbindungen verwalten" sheetId="20" r:id="rId17"/>
    <sheet name="Importierte Daten bereinigen" sheetId="22" r:id="rId18"/>
    <sheet name="Zahlen umwandeln-Ü" sheetId="21" r:id="rId19"/>
    <sheet name="Zahlen umwandeln-F" sheetId="23" r:id="rId20"/>
    <sheet name="Glückwunsch" sheetId="48" r:id="rId21"/>
    <sheet name="mit umgew. Zahlen rechnen-Ü" sheetId="44" r:id="rId22"/>
    <sheet name="mit umgew. Zahlen rechnen-L" sheetId="43" r:id="rId23"/>
    <sheet name="Textfunktionen - Übung" sheetId="24" r:id="rId24"/>
    <sheet name="Textfunktionen-Lösung" sheetId="25" r:id="rId25"/>
    <sheet name="Datumsfunktionen - Übung" sheetId="26" r:id="rId26"/>
    <sheet name="Datumsfunktionen-Lösung" sheetId="27" r:id="rId27"/>
    <sheet name="Syntax - Kalenderwoche" sheetId="33" r:id="rId28"/>
    <sheet name="Syntax - Isokalenderwoche" sheetId="34" r:id="rId29"/>
    <sheet name="Altersberechnung - Geburtstag Ü" sheetId="35" r:id="rId30"/>
    <sheet name="Altersberechnung - Geburtstag L" sheetId="36" r:id="rId31"/>
    <sheet name="Schaltjahr berechnen Grundlage" sheetId="37" r:id="rId32"/>
    <sheet name="Schaltjahre ber. - Jahresangabe" sheetId="38" r:id="rId33"/>
    <sheet name="Schaltjahre ber. - Datumsangabe" sheetId="39" r:id="rId34"/>
    <sheet name="Anzahl Schaltjahre berechnen" sheetId="42" r:id="rId35"/>
    <sheet name="Verketten  Konkatenieren-Übung" sheetId="30" r:id="rId36"/>
    <sheet name="Verketten  Konkatenieren Lösung" sheetId="31" r:id="rId37"/>
    <sheet name="Uhrzeitfunktionen - Übung" sheetId="28" r:id="rId38"/>
    <sheet name="Uhrzeitfunktionen-Lösung" sheetId="29" r:id="rId39"/>
    <sheet name="Uhrzeitf. als Dezimalzahl -L" sheetId="41" r:id="rId40"/>
    <sheet name="fortlaufende Nummer ID fehlt" sheetId="32" r:id="rId41"/>
  </sheets>
  <definedNames>
    <definedName name="_Key1" localSheetId="20" hidden="1">#REF!</definedName>
    <definedName name="_Key1" localSheetId="0" hidden="1">#REF!</definedName>
    <definedName name="_Key1" hidden="1">#REF!</definedName>
    <definedName name="_Key2" localSheetId="20" hidden="1">#REF!</definedName>
    <definedName name="_Key2" localSheetId="0" hidden="1">#REF!</definedName>
    <definedName name="_Key2" hidden="1">#REF!</definedName>
    <definedName name="_Order1" hidden="1">255</definedName>
    <definedName name="_Order2" hidden="1">255</definedName>
    <definedName name="_Sort" localSheetId="20" hidden="1">#REF!</definedName>
    <definedName name="_Sort" localSheetId="0" hidden="1">#REF!</definedName>
    <definedName name="_Sort" hidden="1">#REF!</definedName>
    <definedName name="franko" localSheetId="20" hidden="1">{#N/A,#N/A,FALSE,"Kosten97Einzel";#N/A,#N/A,FALSE,"Kosten97FZ"}</definedName>
    <definedName name="franko" localSheetId="0" hidden="1">{#N/A,#N/A,FALSE,"Kosten97Einzel";#N/A,#N/A,FALSE,"Kosten97FZ"}</definedName>
    <definedName name="franko" hidden="1">{#N/A,#N/A,FALSE,"Kosten97Einzel";#N/A,#N/A,FALSE,"Kosten97FZ"}</definedName>
    <definedName name="test" localSheetId="20" hidden="1">{#N/A,#N/A,FALSE,"Kosten97Einzel";#N/A,#N/A,FALSE,"Kosten97FZ"}</definedName>
    <definedName name="test" hidden="1">{#N/A,#N/A,FALSE,"Kosten97Einzel";#N/A,#N/A,FALSE,"Kosten97FZ"}</definedName>
    <definedName name="wrn.Depotübersicht." localSheetId="20" hidden="1">{#N/A,#N/A,FALSE,"Tabelle1"}</definedName>
    <definedName name="wrn.Depotübersicht." localSheetId="0" hidden="1">{#N/A,#N/A,FALSE,"Tabelle1"}</definedName>
    <definedName name="wrn.Depotübersicht." hidden="1">{#N/A,#N/A,FALSE,"Tabelle1"}</definedName>
    <definedName name="wrn.depotübersicht2" localSheetId="20" hidden="1">{#N/A,#N/A,FALSE,"Tabelle1"}</definedName>
    <definedName name="wrn.depotübersicht2" localSheetId="0" hidden="1">{#N/A,#N/A,FALSE,"Tabelle1"}</definedName>
    <definedName name="wrn.depotübersicht2" hidden="1">{#N/A,#N/A,FALSE,"Tabelle1"}</definedName>
    <definedName name="wrn.filialumsätze." localSheetId="20" hidden="1">{#N/A,#N/A,FALSE,"Trends";"meine erste ansicht",#N/A,FALSE,"Vertrieb";#N/A,"bc",FALSE,"Szenarien"}</definedName>
    <definedName name="wrn.filialumsätze." localSheetId="0" hidden="1">{#N/A,#N/A,FALSE,"Trends";"meine erste ansicht",#N/A,FALSE,"Vertrieb";#N/A,"bc",FALSE,"Szenarien"}</definedName>
    <definedName name="wrn.filialumsätze." hidden="1">{#N/A,#N/A,FALSE,"Trends";"meine erste ansicht",#N/A,FALSE,"Vertrieb";#N/A,"bc",FALSE,"Szenarien"}</definedName>
    <definedName name="wrn.KostenPlan1997." localSheetId="20" hidden="1">{#N/A,#N/A,FALSE,"Kosten97FZallein";#N/A,#N/A,FALSE,"Ko97EinzelFZ"}</definedName>
    <definedName name="wrn.KostenPlan1997." localSheetId="0" hidden="1">{#N/A,#N/A,FALSE,"Kosten97FZallein";#N/A,#N/A,FALSE,"Ko97EinzelFZ"}</definedName>
    <definedName name="wrn.KostenPlan1997." hidden="1">{#N/A,#N/A,FALSE,"Kosten97FZallein";#N/A,#N/A,FALSE,"Ko97EinzelFZ"}</definedName>
    <definedName name="wrn.Plandurchsprache._.97." localSheetId="20" hidden="1">{#N/A,#N/A,TRUE,"Kosten97FZallein";#N/A,#N/A,TRUE,"Ko97EinzelFZ";#N/A,#N/A,TRUE,"UmsSumAnteilFZ";#N/A,#N/A,TRUE,"UmsatzEinzel";#N/A,#N/A,TRUE,"G&amp;V"}</definedName>
    <definedName name="wrn.Plandurchsprache._.97." localSheetId="0" hidden="1">{#N/A,#N/A,TRUE,"Kosten97FZallein";#N/A,#N/A,TRUE,"Ko97EinzelFZ";#N/A,#N/A,TRUE,"UmsSumAnteilFZ";#N/A,#N/A,TRUE,"UmsatzEinzel";#N/A,#N/A,TRUE,"G&amp;V"}</definedName>
    <definedName name="wrn.Plandurchsprache._.97." hidden="1">{#N/A,#N/A,TRUE,"Kosten97FZallein";#N/A,#N/A,TRUE,"Ko97EinzelFZ";#N/A,#N/A,TRUE,"UmsSumAnteilFZ";#N/A,#N/A,TRUE,"UmsatzEinzel";#N/A,#N/A,TRUE,"G&amp;V"}</definedName>
    <definedName name="wrn.UmsatzwertePlan1997." localSheetId="20" hidden="1">{#N/A,#N/A,TRUE,"UmsSumAnteilFZ";#N/A,#N/A,TRUE,"UmsatzSumme";#N/A,#N/A,TRUE,"G&amp;V"}</definedName>
    <definedName name="wrn.UmsatzwertePlan1997." localSheetId="0" hidden="1">{#N/A,#N/A,TRUE,"UmsSumAnteilFZ";#N/A,#N/A,TRUE,"UmsatzSumme";#N/A,#N/A,TRUE,"G&amp;V"}</definedName>
    <definedName name="wrn.UmsatzwertePlan1997." hidden="1">{#N/A,#N/A,TRUE,"UmsSumAnteilFZ";#N/A,#N/A,TRUE,"UmsatzSumme";#N/A,#N/A,TRUE,"G&amp;V"}</definedName>
    <definedName name="xcxc" localSheetId="20" hidden="1">{#N/A,#N/A,TRUE,"UmsatzSumme";#N/A,#N/A,TRUE,"UmsatzEinzel";#N/A,#N/A,TRUE,"UmsSumAnteilFZ"}</definedName>
    <definedName name="xcxc" localSheetId="0" hidden="1">{#N/A,#N/A,TRUE,"UmsatzSumme";#N/A,#N/A,TRUE,"UmsatzEinzel";#N/A,#N/A,TRUE,"UmsSumAnteilFZ"}</definedName>
    <definedName name="xcxc" hidden="1">{#N/A,#N/A,TRUE,"UmsatzSumme";#N/A,#N/A,TRUE,"UmsatzEinzel";#N/A,#N/A,TRUE,"UmsSumAnteilFZ"}</definedName>
    <definedName name="xxxx" localSheetId="20" hidden="1">{#N/A,#N/A,FALSE,"Tabelle1"}</definedName>
    <definedName name="xxxx" localSheetId="0" hidden="1">{#N/A,#N/A,FALSE,"Tabelle1"}</definedName>
    <definedName name="xxxx" hidden="1">{#N/A,#N/A,FALSE,"Tabelle1"}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43" l="1"/>
  <c r="C5" i="43"/>
  <c r="F6" i="23" l="1"/>
  <c r="F5" i="23"/>
  <c r="F4" i="23"/>
  <c r="F3" i="23"/>
  <c r="F2" i="23"/>
  <c r="A10" i="25"/>
  <c r="A9" i="25"/>
  <c r="A8" i="25"/>
  <c r="A7" i="25"/>
  <c r="A6" i="25"/>
  <c r="A5" i="25"/>
  <c r="A4" i="25"/>
  <c r="D6" i="43"/>
  <c r="D7" i="43"/>
  <c r="D8" i="43"/>
  <c r="D9" i="43"/>
  <c r="C6" i="43"/>
  <c r="C7" i="43"/>
  <c r="C8" i="43"/>
  <c r="C9" i="43"/>
  <c r="B6" i="43"/>
  <c r="B7" i="43"/>
  <c r="B8" i="43"/>
  <c r="B9" i="43"/>
  <c r="B5" i="43"/>
  <c r="A11" i="31"/>
  <c r="C5" i="29"/>
  <c r="C7" i="29"/>
  <c r="B9" i="25"/>
  <c r="B8" i="25"/>
  <c r="B5" i="25"/>
  <c r="C6" i="29"/>
  <c r="A15" i="31"/>
  <c r="B7" i="25"/>
  <c r="C9" i="29"/>
  <c r="B6" i="25"/>
  <c r="C8" i="29"/>
  <c r="B4" i="25"/>
  <c r="B10" i="25"/>
  <c r="A2" i="42" l="1"/>
  <c r="A59" i="42" s="1"/>
  <c r="A19" i="41"/>
  <c r="A20" i="41"/>
  <c r="B8" i="41"/>
  <c r="A8" i="41"/>
  <c r="B11" i="41"/>
  <c r="B10" i="41"/>
  <c r="B9" i="41"/>
  <c r="B7" i="41"/>
  <c r="A7" i="41"/>
  <c r="A5" i="41"/>
  <c r="A11" i="41" s="1"/>
  <c r="A4" i="41"/>
  <c r="A10" i="41" s="1"/>
  <c r="A3" i="41"/>
  <c r="A9" i="41" s="1"/>
  <c r="B3" i="38"/>
  <c r="B9" i="38" s="1"/>
  <c r="B3" i="39"/>
  <c r="B9" i="39" s="1"/>
  <c r="A4" i="36"/>
  <c r="A6" i="36" s="1"/>
  <c r="A17" i="36" s="1"/>
  <c r="A18" i="36" s="1"/>
  <c r="A55" i="33"/>
  <c r="A54" i="33"/>
  <c r="A34" i="34"/>
  <c r="A2" i="32"/>
  <c r="C9" i="41"/>
  <c r="C19" i="41"/>
  <c r="C6" i="38"/>
  <c r="C34" i="34"/>
  <c r="C20" i="41"/>
  <c r="C54" i="33"/>
  <c r="C11" i="41"/>
  <c r="B4" i="41"/>
  <c r="C12" i="39"/>
  <c r="A17" i="41"/>
  <c r="C12" i="38"/>
  <c r="C9" i="38"/>
  <c r="B3" i="41"/>
  <c r="C8" i="41"/>
  <c r="B5" i="41"/>
  <c r="C10" i="41"/>
  <c r="C7" i="41"/>
  <c r="C9" i="39"/>
  <c r="C6" i="39"/>
  <c r="C55" i="33"/>
  <c r="D1" i="42" l="1"/>
  <c r="A7" i="42"/>
  <c r="B7" i="42" s="1"/>
  <c r="A8" i="42"/>
  <c r="B8" i="42" s="1"/>
  <c r="A24" i="42"/>
  <c r="B24" i="42" s="1"/>
  <c r="A40" i="42"/>
  <c r="B40" i="42" s="1"/>
  <c r="A56" i="42"/>
  <c r="B56" i="42" s="1"/>
  <c r="A52" i="42"/>
  <c r="B52" i="42" s="1"/>
  <c r="A9" i="42"/>
  <c r="B9" i="42" s="1"/>
  <c r="A25" i="42"/>
  <c r="B25" i="42" s="1"/>
  <c r="A41" i="42"/>
  <c r="B41" i="42" s="1"/>
  <c r="A57" i="42"/>
  <c r="B57" i="42" s="1"/>
  <c r="A69" i="42"/>
  <c r="B69" i="42" s="1"/>
  <c r="A10" i="42"/>
  <c r="B10" i="42" s="1"/>
  <c r="A26" i="42"/>
  <c r="B26" i="42" s="1"/>
  <c r="A42" i="42"/>
  <c r="B42" i="42" s="1"/>
  <c r="A58" i="42"/>
  <c r="B58" i="42" s="1"/>
  <c r="A11" i="42"/>
  <c r="B11" i="42" s="1"/>
  <c r="A27" i="42"/>
  <c r="B27" i="42" s="1"/>
  <c r="A43" i="42"/>
  <c r="B43" i="42" s="1"/>
  <c r="B59" i="42"/>
  <c r="A35" i="42"/>
  <c r="B35" i="42" s="1"/>
  <c r="A38" i="42"/>
  <c r="B38" i="42" s="1"/>
  <c r="A12" i="42"/>
  <c r="B12" i="42" s="1"/>
  <c r="A28" i="42"/>
  <c r="B28" i="42" s="1"/>
  <c r="A44" i="42"/>
  <c r="B44" i="42" s="1"/>
  <c r="A60" i="42"/>
  <c r="B60" i="42" s="1"/>
  <c r="A51" i="42"/>
  <c r="B51" i="42" s="1"/>
  <c r="A53" i="42"/>
  <c r="B53" i="42" s="1"/>
  <c r="A23" i="42"/>
  <c r="B23" i="42" s="1"/>
  <c r="A13" i="42"/>
  <c r="B13" i="42" s="1"/>
  <c r="A29" i="42"/>
  <c r="B29" i="42" s="1"/>
  <c r="A45" i="42"/>
  <c r="B45" i="42" s="1"/>
  <c r="A61" i="42"/>
  <c r="B61" i="42" s="1"/>
  <c r="A64" i="42"/>
  <c r="B64" i="42" s="1"/>
  <c r="A50" i="42"/>
  <c r="B50" i="42" s="1"/>
  <c r="A70" i="42"/>
  <c r="B70" i="42" s="1"/>
  <c r="A14" i="42"/>
  <c r="B14" i="42" s="1"/>
  <c r="A30" i="42"/>
  <c r="B30" i="42" s="1"/>
  <c r="A46" i="42"/>
  <c r="B46" i="42" s="1"/>
  <c r="A62" i="42"/>
  <c r="B62" i="42" s="1"/>
  <c r="A48" i="42"/>
  <c r="B48" i="42" s="1"/>
  <c r="A17" i="42"/>
  <c r="B17" i="42" s="1"/>
  <c r="A65" i="42"/>
  <c r="B65" i="42" s="1"/>
  <c r="A67" i="42"/>
  <c r="B67" i="42" s="1"/>
  <c r="A37" i="42"/>
  <c r="B37" i="42" s="1"/>
  <c r="A39" i="42"/>
  <c r="B39" i="42" s="1"/>
  <c r="A15" i="42"/>
  <c r="B15" i="42" s="1"/>
  <c r="A31" i="42"/>
  <c r="B31" i="42" s="1"/>
  <c r="A47" i="42"/>
  <c r="B47" i="42" s="1"/>
  <c r="A63" i="42"/>
  <c r="B63" i="42" s="1"/>
  <c r="A32" i="42"/>
  <c r="B32" i="42" s="1"/>
  <c r="A33" i="42"/>
  <c r="B33" i="42" s="1"/>
  <c r="A49" i="42"/>
  <c r="B49" i="42" s="1"/>
  <c r="A19" i="42"/>
  <c r="B19" i="42" s="1"/>
  <c r="A20" i="42"/>
  <c r="B20" i="42" s="1"/>
  <c r="A68" i="42"/>
  <c r="B68" i="42" s="1"/>
  <c r="A54" i="42"/>
  <c r="B54" i="42" s="1"/>
  <c r="A55" i="42"/>
  <c r="B55" i="42" s="1"/>
  <c r="A16" i="42"/>
  <c r="B16" i="42" s="1"/>
  <c r="A66" i="42"/>
  <c r="B66" i="42" s="1"/>
  <c r="A36" i="42"/>
  <c r="B36" i="42" s="1"/>
  <c r="A22" i="42"/>
  <c r="B22" i="42" s="1"/>
  <c r="A18" i="42"/>
  <c r="B18" i="42" s="1"/>
  <c r="A34" i="42"/>
  <c r="B34" i="42" s="1"/>
  <c r="A21" i="42"/>
  <c r="B21" i="42" s="1"/>
  <c r="A3" i="42"/>
  <c r="B12" i="38"/>
  <c r="B6" i="38"/>
  <c r="B12" i="39"/>
  <c r="B6" i="39"/>
  <c r="A19" i="36"/>
  <c r="A20" i="36" s="1"/>
  <c r="A10" i="31"/>
  <c r="A14" i="31"/>
  <c r="A2" i="29"/>
  <c r="A5" i="29"/>
  <c r="A6" i="29"/>
  <c r="A7" i="29"/>
  <c r="A8" i="29"/>
  <c r="A9" i="29"/>
  <c r="A2" i="28"/>
  <c r="A2" i="27"/>
  <c r="A8" i="27"/>
  <c r="A2" i="26"/>
  <c r="D3" i="42" l="1"/>
  <c r="D2" i="42"/>
  <c r="A4" i="42" s="1"/>
  <c r="A5" i="27"/>
  <c r="A11" i="27"/>
  <c r="A10" i="27"/>
  <c r="A9" i="27"/>
  <c r="A7" i="27"/>
  <c r="A6" i="27"/>
  <c r="D4" i="42" l="1"/>
  <c r="E5" i="42" s="1"/>
</calcChain>
</file>

<file path=xl/sharedStrings.xml><?xml version="1.0" encoding="utf-8"?>
<sst xmlns="http://schemas.openxmlformats.org/spreadsheetml/2006/main" count="1524" uniqueCount="306">
  <si>
    <t>1 - Datenübergabe per Textdatei (.txt oder .csv).</t>
  </si>
  <si>
    <t>Importmöglichkeiten - Daten aus anderen Programmen in Excel auswerten.</t>
  </si>
  <si>
    <t>Bietet sich nicht an, wenn sich die Ausgangsdaten häufig ändern und Sie stets aktuelle Daten benötigen</t>
  </si>
  <si>
    <t>2 - Import über eine Verbindung zur Datenquelle</t>
  </si>
  <si>
    <t>Vorteil: läßt sich schnell und ohne Aufwand aktualisieren.</t>
  </si>
  <si>
    <t>Sie können wählen, ob die Daten als Tabelle in die aktuelle Arbeitsmappe eingefügt werden sollen oder</t>
  </si>
  <si>
    <t>nur die Verbindung hergestellt werden soll. Letzteres eignet sich für die Auswertung mit Pivot Tabellen und</t>
  </si>
  <si>
    <t>spart Speicherplatz, da die Ausgangsdaten meist ohnehin nicht benötigt werden.</t>
  </si>
  <si>
    <t>Öffnen Sie aus Excel heraus eine Textdatei und verwenden Sie den Textkonvertierungsassistenten.</t>
  </si>
  <si>
    <t>Achten Sie auf Zahlen mit vorangestellter Null z. B. ZIP-Codes oder Postleitzahlen.</t>
  </si>
  <si>
    <t>Wenn Ihnen beim Öffnen von Dateien deren Namenserweiterung ( .XLSX .TXT .CSV) nicht angezeigt werden, muss</t>
  </si>
  <si>
    <t>Legen Sie zunächst eine Sicherheitskopie Ihrer Datei an. Öffnen Sie den Windows Explorer und navigieren Sie zu Ihrer CSV Datei -</t>
  </si>
  <si>
    <t>ob Sie die Kopie oder die Originaldatei verwenden ist egal.</t>
  </si>
  <si>
    <t>Nach einem Rechtsklick auf die Datei wählen Sie den Punkt "Umbenennen" - am Ende des Dateinamens sehen Sie nun die</t>
  </si>
  <si>
    <t>Dateinamenerweiterung ".CSV".</t>
  </si>
  <si>
    <t>Ersetzen Sie CSV durch TXT und achten Sie darauf, dass der Punkt bestehen bleibt! Drücken Sie "ENTER".</t>
  </si>
  <si>
    <t>Bestätigen Sie das Dialogfenster mit "Ja".</t>
  </si>
  <si>
    <t>Sie haben nun aus einer CSV Datei eine Textdatei gemacht, welche Sie über den Textkonvertierungsassistenten wieder importieren können.</t>
  </si>
  <si>
    <t>im Windows Explorer (WIN+E) unter ANSICHT - Ein-/ausblenden der Haken bei "Dateinamenerweiterungen" aktiviert werden.</t>
  </si>
  <si>
    <t>Daten über eine Verbindung importieren</t>
  </si>
  <si>
    <t>Seit Excel 2010 werden zwei Möglichkeiten zum Datenimport über eine Verbindung unterstützt:</t>
  </si>
  <si>
    <t>PowerQuery (Excel 2010) bzw. Daten - Abrufen und transformieren (Excel 2016)</t>
  </si>
  <si>
    <t>eine herkömmliche Verbindung (Daten - Externe Daten abrufen)</t>
  </si>
  <si>
    <t>Wir starten mit der Herstellung einer herkömmlichen Verbindung.</t>
  </si>
  <si>
    <t>Daten - externe Daten abrufen - Aus Text</t>
  </si>
  <si>
    <t>Vorteil: über eine Verbindung lassen sich Änderungen an der importierten Datei schnell aktualisieren.</t>
  </si>
  <si>
    <t>Standardmäßig wird als Tabelle importiert - die anderen Optionen stehen nur zur Verfügung, wenn Sie den Haken setzen</t>
  </si>
  <si>
    <t>bei "Dem Datenmodell diese Daten hinzufügen".</t>
  </si>
  <si>
    <t>Nach dem Importieren finden Sie unter Daten - Verbindungen - Verbindungen den Verweis auf die importierte Datei(en).</t>
  </si>
  <si>
    <t>Wenn Sie nach dem Importieren als Tabelle das Tabellenblatt löschen, wird auch die Verbindung zur Datei gelöscht.</t>
  </si>
  <si>
    <t>Daten - externe Daten - Aus Access</t>
  </si>
  <si>
    <t>Importieren Sie die Access DB  "04-Warenwirtschaft.accdb" und daraus das Tabellenblatt "tblArtikel".</t>
  </si>
  <si>
    <t>Daten - externe Daten - Aus anderen Quellen - Aus XML Datenimport</t>
  </si>
  <si>
    <t>Importieren Sie die XML Datei 05-Artikeldaten.xml oder 05-Auftragsdaten.xml</t>
  </si>
  <si>
    <t>Daten - externe Daten - Aus dem Web</t>
  </si>
  <si>
    <t>Kann man machen - wenn man über eine geeignete Internetseite verfügt.</t>
  </si>
  <si>
    <t>Daten - externe Daten - Aus anderen Quellen</t>
  </si>
  <si>
    <t>Mit den entsprechenden Services du den zugehörigen Zugangsdaten kann man auf diese zugreifen …...</t>
  </si>
  <si>
    <t>Bei einem SQL Server muss der Servername / dessen IP sowie die Anmeldeprozedur (Windows Anmeldedaten oder</t>
  </si>
  <si>
    <t>spezielle Serveranmeldedaten) bekannt sein, um auf die Daten zugreifen zu können.</t>
  </si>
  <si>
    <t>Anschließend erfolgt der Zugriff wie gehabt.</t>
  </si>
  <si>
    <t>Bei Änderungen an der Quelldatei werden die importierten Daten nicht automatisch aktualisiert. Sie können ALT+F5 zum</t>
  </si>
  <si>
    <t>Aktualisieren drücken oder Daten - Verbindungen - Alle aktualisieren anklicken.</t>
  </si>
  <si>
    <t>Stammen die Daten aus einer Datenbank so werden diese sofort aktualisiert.</t>
  </si>
  <si>
    <t xml:space="preserve">Bei aus Textdateien importierten Daten öffnet sich der Datei öffnen Dialog und Sie müssen auf importieren klicken (die </t>
  </si>
  <si>
    <t>importierte Datei ist namentlich bereits vorbelegt und könnte bei Bedarf geändert werden). Den Importprozess mit dem</t>
  </si>
  <si>
    <t>Textassistenten müssen Sie nicht erneut durchlaufen.</t>
  </si>
  <si>
    <t>Wenn Sie eine Excel Arbeitsmappe mit einer externen Dateiquelle verbinden, warnt Sie Excel beim nächsten Start vor dieser</t>
  </si>
  <si>
    <t>externen Datenquelle. Wenn Sie dieser vertrauen, klicken Sie bitte auf "Inhalt aktivieren". Excel merkt sich Ihre Entscheidung</t>
  </si>
  <si>
    <t>und fragt beim nächsten Mal nicht mehr nach (Vertrauenswürdige Dokumente).</t>
  </si>
  <si>
    <t>Wenn Sie externe Datenquellen verbinden, dann merkt sich Excel die Verbindungsdaten in einer *.OD Datei. Dadurch können</t>
  </si>
  <si>
    <t>wir einmal verbundene Dateien in neuen Arbeitsmappen über Daten - externe Daten - Vorhandene Verbindungen schnell</t>
  </si>
  <si>
    <t>wieder verfügbar machen.</t>
  </si>
  <si>
    <t>Verbindungsdateien, die sich auf einem anderen Rechner (Server) befinden, können Sie über "Nach weiteren Elementen suchen"</t>
  </si>
  <si>
    <t>erreichen.</t>
  </si>
  <si>
    <t>OrderID3</t>
  </si>
  <si>
    <t>PostenId</t>
  </si>
  <si>
    <t>ArtikelId</t>
  </si>
  <si>
    <t>Preis</t>
  </si>
  <si>
    <t>ArtikelText</t>
  </si>
  <si>
    <t>410-995</t>
  </si>
  <si>
    <t>Kaffeetasse</t>
  </si>
  <si>
    <t>Kugelschreiber</t>
  </si>
  <si>
    <t>410-996</t>
  </si>
  <si>
    <t>Arbeitsdrehstuhl "Boss"</t>
  </si>
  <si>
    <t>Arbeitsleuchte</t>
  </si>
  <si>
    <t>Papierkorb</t>
  </si>
  <si>
    <t>Häufig müssen importierte Daten erstmal bereinigt werden, um eine Analyse durchführen zu können.</t>
  </si>
  <si>
    <t>Beispiele:</t>
  </si>
  <si>
    <t>Zahlen werden als Text gespeichert</t>
  </si>
  <si>
    <t>überflüssige Leerzeichen erschweren das Sortieren / Filtern / Berechnungen</t>
  </si>
  <si>
    <t>länderspezifische Zahlenformate müssen umgewandelt werden (Dezimaltrenner . statt ,)</t>
  </si>
  <si>
    <t>Tauschenderzeichen als Leerzeichen statt .</t>
  </si>
  <si>
    <t>usw.</t>
  </si>
  <si>
    <t>Hier ein paar Lösungsvorschläge.</t>
  </si>
  <si>
    <t>16.80</t>
  </si>
  <si>
    <t>89.5</t>
  </si>
  <si>
    <t>19.60</t>
  </si>
  <si>
    <t>Wandeln Sie mit der Funktion Zahlenwert die Preise aus Spalte D in</t>
  </si>
  <si>
    <t>ZAHLENWERT(Text;[Dezimaltrennzeichen];[Gruppentrennzeichen])</t>
  </si>
  <si>
    <t>das deutsche Format um. Ergebnisse bitte in Spalte F eintragen.</t>
  </si>
  <si>
    <t>Tipp: Dezimaltrennzeichen und Gruppentrennzeichen müssen in doppelte Anführungszeichen gesetzt werden!</t>
  </si>
  <si>
    <t>ZAHLENWERT(BEZUG;".";",")</t>
  </si>
  <si>
    <t>Spalte F wurde in diesem Beispiel bereits als Euro formatiert.</t>
  </si>
  <si>
    <t>1,2  24.99</t>
  </si>
  <si>
    <t>Überflüssige Leerzeichen entfernt die Funktion gleich mit.</t>
  </si>
  <si>
    <t>ermitteln Sie die Länge des Textes (Anzahl der Zeichen)</t>
  </si>
  <si>
    <t>entfernen Sie die alle überflüssigen Leerzeichen bis auf das eine Leerzeichen, welches Vor- und Nachnamen trennt</t>
  </si>
  <si>
    <t>die letzten drei Buchstaben vom Text aus Zelle A1 ausgeben</t>
  </si>
  <si>
    <t>die ersten drei Buchstaben vom Text aus Zelle A1 ausgeben</t>
  </si>
  <si>
    <t>Robert   Klingenberg</t>
  </si>
  <si>
    <t>ermitteln Sie den Wochentag als Ziffer (1=Montag … 7=Sonntag)</t>
  </si>
  <si>
    <t>ermitteln Sie den internen Zahlenwert für das Datum 02.07.2017</t>
  </si>
  <si>
    <t>ermitteln Sie das aktuelle Jahr (als Ziffer)</t>
  </si>
  <si>
    <t>ermitteln Sie den aktuellen Monat (als Ziffer)</t>
  </si>
  <si>
    <t>ermitteln Sie den aktuellen Tag (als Ziffer)</t>
  </si>
  <si>
    <t>Verwenden Sie das heutige Datum aus A2 zur Berechnung</t>
  </si>
  <si>
    <t>ermitteln Sie die fortlaufende interne Zahl für die Uhrzeit 17:26:48 auf zehn Nachkommastellen genau</t>
  </si>
  <si>
    <t>ermitteln Sie die aktuelle Sekunde</t>
  </si>
  <si>
    <t>ermitteln Sie die aktuelle Minute</t>
  </si>
  <si>
    <t>ermitteln Sie die aktuelle Stunde</t>
  </si>
  <si>
    <t>"=JETZT()"</t>
  </si>
  <si>
    <t>Verwenden Sie die Uhrzeit aus A1 zur Berechnung</t>
  </si>
  <si>
    <t>ermitteln Sie die Kalenderwoche (europäisches Format / Zahl_Typ = 2)</t>
  </si>
  <si>
    <t>Klingenberg</t>
  </si>
  <si>
    <t>Joachim</t>
  </si>
  <si>
    <t xml:space="preserve"> </t>
  </si>
  <si>
    <t xml:space="preserve"> - </t>
  </si>
  <si>
    <t>Hans</t>
  </si>
  <si>
    <t>Robert</t>
  </si>
  <si>
    <t>Wie füge ich Daten, die sich in verschiedenen Zellen befinden wieder zusammen?</t>
  </si>
  <si>
    <t>mit der "&amp;" Funktion:</t>
  </si>
  <si>
    <t>mit der Funktion VERKETTEN:</t>
  </si>
  <si>
    <t>&lt;-- in den beiden Zellen befinden sich die Trennzeichen ( - ) und ( ) [Leerzeichen]</t>
  </si>
  <si>
    <t>ermitteln Sie die Textposition des Buchstabens "o"</t>
  </si>
  <si>
    <t>In Excel 2016 in Verbindung mit O365 stehen Ihnen auch die Funktionen</t>
  </si>
  <si>
    <t>TEXTKETTE und TERVERKETTEN zur Verfügung.</t>
  </si>
  <si>
    <t>Datum</t>
  </si>
  <si>
    <t>Land</t>
  </si>
  <si>
    <t>Sparte</t>
  </si>
  <si>
    <t>Produkt</t>
  </si>
  <si>
    <t>Einheiten</t>
  </si>
  <si>
    <t>Umsatz</t>
  </si>
  <si>
    <t>Australien</t>
  </si>
  <si>
    <t>Messing</t>
  </si>
  <si>
    <t>Trompete</t>
  </si>
  <si>
    <t>Japan</t>
  </si>
  <si>
    <t>Saiten</t>
  </si>
  <si>
    <t>Geige</t>
  </si>
  <si>
    <t>Belgien</t>
  </si>
  <si>
    <t>Kanada</t>
  </si>
  <si>
    <t>Frankreich</t>
  </si>
  <si>
    <t>Deutschland</t>
  </si>
  <si>
    <t>Italien</t>
  </si>
  <si>
    <t>Elektro</t>
  </si>
  <si>
    <t>MIDI Sequencer</t>
  </si>
  <si>
    <t>England</t>
  </si>
  <si>
    <t>USA</t>
  </si>
  <si>
    <t>Rund</t>
  </si>
  <si>
    <t>Blockflöte</t>
  </si>
  <si>
    <t>Keyboard</t>
  </si>
  <si>
    <t>mit Funktion</t>
  </si>
  <si>
    <t>durch kopieren</t>
  </si>
  <si>
    <t>Datei --&gt; Öffnen --&gt; Durchsuchen --&gt; den Datentyp auf "Textdatei" ändern und eine der Textdateien aus den Beispieldateien öffnen.</t>
  </si>
  <si>
    <t>Dateien mit der Dateiendung .CSV werden per Doppelklick üblicherweise direkt von Excel geöffnet und nicht über den Textkonvertierungsassistenten importiert. Öffnen Sie nun über Datei --&gt; Öffnen eine der .CSV Dateien aus den Beispieldateien. 
Bei einer fehlerhaften Erkennung von CSV Dateien führt dies zu einem deutlichen Mehraufwand bei der Vorbereitung der Datei. Mit einem kleinen Trick kann man sich behelfen:</t>
  </si>
  <si>
    <t>ermitteln Sie die Isokalenderwoche</t>
  </si>
  <si>
    <t>KALENDERWOCHE (Funktion)</t>
  </si>
  <si>
    <t>Excel für Microsoft 365 Excel für Microsoft 365 für Mac Excel für das Web Excel 2019 Mehr...</t>
  </si>
  <si>
    <t>Beschreibung</t>
  </si>
  <si>
    <t>Gibt die Wochennummer eines bestimmten Datums zurück. Die Woche, die den 1. Januar enthält, ist beispielsweise die erste Woche des Jahres, und die Woche 1 wird nummeriert.</t>
  </si>
  <si>
    <t>Für diese Funktion werden zwei Systeme verwendet:</t>
  </si>
  <si>
    <t>Syntax</t>
  </si>
  <si>
    <t>KALENDERWOCHE(Fortlaufende_Zahl;[Zahl_Typ])</t>
  </si>
  <si>
    <t>Die Syntax der Funktion KALENDERWOCHE weist die folgenden Argumente auf:</t>
  </si>
  <si>
    <t>Zahl_Typ</t>
  </si>
  <si>
    <t>Wochenanfang</t>
  </si>
  <si>
    <t>System</t>
  </si>
  <si>
    <t>1 oder nicht angegeben</t>
  </si>
  <si>
    <t>Sonntag</t>
  </si>
  <si>
    <t>Montag</t>
  </si>
  <si>
    <t>Dienstag</t>
  </si>
  <si>
    <t>Mittwoch</t>
  </si>
  <si>
    <t>Donnerstag</t>
  </si>
  <si>
    <t>Freitag</t>
  </si>
  <si>
    <t>Samstag</t>
  </si>
  <si>
    <t>Hinweis</t>
  </si>
  <si>
    <t>In Excel werden Datumsangaben als fortlaufende Zahlen gespeichert, damit sie in Berechnungen verwendet werden können. Standardmäßig ist der 1. Januar 1900 die fortlaufende Zahl 1. 1. Januar 2008 ist die Seriennummer 39448, da Sie 39.448 Tage nach dem 1. Januar 1900 ist.</t>
  </si>
  <si>
    <t>Wenn "Fortlaufende_Zahl" außerhalb des Bereichs für den aktuellen Datumsbasiswert liegt, wird der Fehler #ZAHL! zurückgegeben.</t>
  </si>
  <si>
    <t>Wenn "Zahl_Typ" außerhalb des in der obigen Tabelle angegebenen Bereichs liegt, wird der Fehler #ZAHL! zurückgegeben.</t>
  </si>
  <si>
    <t>Beispiel</t>
  </si>
  <si>
    <t>Kopieren Sie die Beispieldaten in der folgenden Tabelle, und fügen Sie sie in Zelle A1 eines neuen Excel-Arbeitsblatts ein. Um die Ergebnisse der Formeln anzuzeigen, markieren Sie sie, drücken Sie F2 und dann die EINGABETASTE. Im Bedarfsfall können Sie die Breite der Spalten anpassen, damit alle Daten angezeigt werden.</t>
  </si>
  <si>
    <t>Daten</t>
  </si>
  <si>
    <t>Formel</t>
  </si>
  <si>
    <t>Ergebnis</t>
  </si>
  <si>
    <t>Die Nummer der Woche für das Datum 09.03.2012, wobei jede Woche am Sonntag beginnt (Standard).</t>
  </si>
  <si>
    <t>Die Nummer der Woche für das Datum 09.03.2012, wobei jede Woche am Montag beginnt (das zweite Argument hat den Wert 2).</t>
  </si>
  <si>
    <r>
      <t xml:space="preserve">In diesem Artikel werden die Formelsyntax und die Verwendung der </t>
    </r>
    <r>
      <rPr>
        <b/>
        <sz val="11"/>
        <color theme="1"/>
        <rFont val="Calibri"/>
        <family val="2"/>
        <scheme val="minor"/>
      </rPr>
      <t>Kalenderwoche</t>
    </r>
    <r>
      <rPr>
        <sz val="11"/>
        <color theme="1"/>
        <rFont val="Calibri"/>
        <family val="2"/>
        <scheme val="minor"/>
      </rPr>
      <t xml:space="preserve"> -Funktion beschrieben. in Microsoft Excel.</t>
    </r>
  </si>
  <si>
    <r>
      <t>System 1</t>
    </r>
    <r>
      <rPr>
        <sz val="11"/>
        <color theme="1"/>
        <rFont val="Calibri"/>
        <family val="2"/>
        <scheme val="minor"/>
      </rPr>
      <t>    Die Woche, die den 1. Januar enthält, ist die erste Woche des Jahres und wird in Woche 1 nummeriert.</t>
    </r>
  </si>
  <si>
    <r>
      <t>System 2</t>
    </r>
    <r>
      <rPr>
        <sz val="11"/>
        <color theme="1"/>
        <rFont val="Calibri"/>
        <family val="2"/>
        <scheme val="minor"/>
      </rPr>
      <t>    Die Woche, die den ersten Donnerstag des Jahrs umfasst, ist die erste Kalenderwoche mit der Nummer 1. Dieses System entspricht der in ISO 8601 spezifizierten Methode, welche im Allgemeinen als europäisches Wochennummerierungssystem bezeichnet wird.</t>
    </r>
  </si>
  <si>
    <r>
      <t>Zahl</t>
    </r>
    <r>
      <rPr>
        <sz val="11"/>
        <color theme="1"/>
        <rFont val="Calibri"/>
        <family val="2"/>
        <scheme val="minor"/>
      </rPr>
      <t>     Erforderlich. Ein Datum innerhalb der Woche. Datumsangaben sollten mit der Funktion DATUM oder als Ergebnis anderer Formeln oder Funktionen eingegeben werden. Verwenden Sie beispielsweise Datum (2008; 5; 23) für den 23. Tag im Mai 2008. Probleme können auftreten, wenn Datumsangaben als Text eingegeben werden.</t>
    </r>
  </si>
  <si>
    <r>
      <t>Zahl_Typ</t>
    </r>
    <r>
      <rPr>
        <sz val="11"/>
        <color theme="1"/>
        <rFont val="Calibri"/>
        <family val="2"/>
        <scheme val="minor"/>
      </rPr>
      <t>     Optional. Eine Zahl, mit der festgelegt wird, an welchem Tag eine Woche beginnt. Die Standardeinstellung ist 1.</t>
    </r>
  </si>
  <si>
    <t>ISOKALENDERWOCHE (Funktion)</t>
  </si>
  <si>
    <t>In diesem Artikel werden die Formelsyntax und die Verwendung der Funktion ISOKALENDERWOCHE in Microsoft Excel beschrieben.</t>
  </si>
  <si>
    <t>Gibt die Zahl der ISO-Kalenderwoche des Jahres für ein angegebenes Datum zurück.</t>
  </si>
  <si>
    <t>ISOKALENDERWOCHE(Datum)</t>
  </si>
  <si>
    <t>Die Syntax der Funktion ISOKALENDERWOCHE weist die folgenden Argumente auf:</t>
  </si>
  <si>
    <r>
      <t>Datum</t>
    </r>
    <r>
      <rPr>
        <sz val="11"/>
        <color theme="1"/>
        <rFont val="Calibri"/>
        <family val="2"/>
        <scheme val="minor"/>
      </rPr>
      <t>    Erforderlich. Der von Excel für die Datums- und Uhrzeitberechnung verwendete Datums- und Uhrzeitcode.</t>
    </r>
  </si>
  <si>
    <t>Hinweise</t>
  </si>
  <si>
    <t>Microsoft Excel speichert Datumsangaben als sequenzielle Zahlen, damit Sie in Berechnungen verwendet werden können. Standardmäßig ist der 1. Januar 1900 die fortlaufende Zahl 1 und der 1. Januar 2008 die Seriennummer 39448, da es sich um 39.448 Tage nach dem 1. Januar 1900 handelt.</t>
  </si>
  <si>
    <t>Ist das Argument Datum keine gültige Zahl, gibt ISOKALENDERWOCHE den Fehlerwert #ZAHL! zurück.</t>
  </si>
  <si>
    <t>Ist das Argument Datum kein gültiger Datumstyp, gibt ISOKALENDERWOCHE den Fehlerwert #WERT! zurück.</t>
  </si>
  <si>
    <t>Die Nummer der Woche für das Datum 09.03.2012, wobei jede Woche standardmäßig am Montag beginnt (10).</t>
  </si>
  <si>
    <t>Formeltext</t>
  </si>
  <si>
    <t>ermitteln Sie die Kalenderwoche (Zahl_Typ = 2)</t>
  </si>
  <si>
    <t>Wir wollen mit Excel berechnen, wie alt bzw. jung wir sind. Dazu benötigen wir das heutige Datum un das jeweilige Geburtsdatum.</t>
  </si>
  <si>
    <t>Das heutige Datum können wir direkt in eine Zelle eintippen, eine Tastenkombination oder die Funktion HEUTE() verwenden.</t>
  </si>
  <si>
    <t>&lt;-- heutiges Datum</t>
  </si>
  <si>
    <t>&lt;-- Geburtsdatum zum Vergleich</t>
  </si>
  <si>
    <t>durch Subtraktion Differenz in Tagen ermitteln</t>
  </si>
  <si>
    <t xml:space="preserve">Hinweis: ich habe die Zellen A4 und A5 als Datum und A6 als Zahl formatiert, da wir die Differenz zwischen zwei Datumswerten </t>
  </si>
  <si>
    <t>Wir erhalten dann als Ergebnis eine Datumsangabe ... für unsere Zwecke nicht sehr anschaulich.</t>
  </si>
  <si>
    <t xml:space="preserve">als Anzahl der vergangenen Tage benötigen. Ändern Sie die Formatierung von A6 mal in das Datumsformat (kurz). </t>
  </si>
  <si>
    <t>Zumeist haben wir alle vier Jahre ein Schaltjahr und im Kalender taucht der 29.02. als gültiges Datum auf.</t>
  </si>
  <si>
    <t>Wie viele Tage hat ein Jahr? 365. Dann haben vier Jahre demnach 1460 Tage (365 x 4)? Falsch! Es sind wahrscheinlich 1461 Tage.</t>
  </si>
  <si>
    <t>Für eine exakte Berechnung der Schaltjahre sind drei Bedingungen zu berücksichtigen. Ich verweise an dieser Stelle auf die nachfolgenden Tabellenblätter!</t>
  </si>
  <si>
    <t>Mein Alter in Jahren (als Dezimalzahl)</t>
  </si>
  <si>
    <t>Mein Alter in Jahren (als Ganzzahl)</t>
  </si>
  <si>
    <t>Mein Alter in zusätzlichen Monaten (der Dezimalwert nach dem Komma umgerechnet in Monate)</t>
  </si>
  <si>
    <t>Mein Alter aus Jahren und Monaten zusammengesetzt (verkettet, konkateniert)</t>
  </si>
  <si>
    <t>Daher hat ein Jahr überschlägig 365,25 Tage (1461 : 4). Unsere Berechnung ist somit ungenau und nicht exakt!</t>
  </si>
  <si>
    <t>Wann spricht man von einem Schaltjahr?</t>
  </si>
  <si>
    <t>Wer es ganz genau wissen möchte, dem sei Wikipedia ans Herz gelegt. Auf den Punkt gebracht, müssen die folgenden Regeln geprüft werden:</t>
  </si>
  <si>
    <t>Ist die Jahreszahl…</t>
  </si>
  <si>
    <t>…ohne Rest durch 4 teilbar? –&gt; Schaltjahr</t>
  </si>
  <si>
    <t>…ohne Rest durch 100 teilbar? –&gt; kein Schaltjahr</t>
  </si>
  <si>
    <t>…ohne Rest durch 400 teilbar? –&gt; doch wieder ein Schaltjahr</t>
  </si>
  <si>
    <t>Oder etwas anders formuliert:</t>
  </si>
  <si>
    <t>Glatte Jahrhunderte (1800, 1900, 2000…) sind demnach Schaltjahre, wenn Sie durch 400 ohne Rest teilbar sind. Somit war 1600 ein Schaltjahr, 1700 jedoch nicht. Alle anderen Jahre sind dann Schaltjahre, wenn sie sich ohne Rest durch 4 teilen lassen.</t>
  </si>
  <si>
    <t>https://de.wikipedia.org/wiki/Schaltjahr</t>
  </si>
  <si>
    <t>Und wie berechnet man das jetzt mit Excel? Dazu gibt es die unterschiedlichsten Ansätze - siehe Tabellenblätter rechts --&gt;</t>
  </si>
  <si>
    <t>Jahreszahl:</t>
  </si>
  <si>
    <t>Methode 1</t>
  </si>
  <si>
    <t>Methode 2</t>
  </si>
  <si>
    <t>Methode 3</t>
  </si>
  <si>
    <t xml:space="preserve">Achtung: </t>
  </si>
  <si>
    <t>Methode 3 funktioniert nur für Jahre ab 1900 (Beginn der Excel-Zeitrechnung = 01.01.1900)</t>
  </si>
  <si>
    <t>Datum:</t>
  </si>
  <si>
    <t>Alle diese Methoden funktionieren nur für Jahre ab 1900 (Beginn der Excel-Zeitrechnung = 01.01.1900)</t>
  </si>
  <si>
    <t>Schaltjahr berechnen mit Jahresangabe</t>
  </si>
  <si>
    <t>Schaltjahr berechnen mit Datumsangabe</t>
  </si>
  <si>
    <t xml:space="preserve">Methode 1 und 2 verwenden die Funktion REST(); diese liefert den Rest einer Division. Beispiel: 2000 : 4 = 500 Rest 0. Es wird geprüft, </t>
  </si>
  <si>
    <t>ob die Jahreszahl ohne Rest durch 4 jedoch nicht ohne Rest durch 100 und ohne Rest durch 400 dividiert werden kann.</t>
  </si>
  <si>
    <t>Wenn dieser existiert und das Jahr ungleich 1900 ist handelt es sich um ein Schaltjahr.</t>
  </si>
  <si>
    <t>Alle Methoden extrahieren mit JAHR(B3) aus dem Datum die Jahreszahl; mit der Funktion REST wird dann wie in den Beispielen vorher weitergerechnet.</t>
  </si>
  <si>
    <r>
      <t xml:space="preserve">Um Stunden und Minuten in eine </t>
    </r>
    <r>
      <rPr>
        <b/>
        <sz val="11"/>
        <color theme="1"/>
        <rFont val="Calibri"/>
        <family val="2"/>
        <scheme val="minor"/>
      </rPr>
      <t>Dezimalzahl</t>
    </r>
    <r>
      <rPr>
        <sz val="11"/>
        <color theme="1"/>
        <rFont val="Calibri"/>
        <family val="2"/>
        <scheme val="minor"/>
      </rPr>
      <t xml:space="preserve"> umzuwandeln brauchen Sie nur diese Zahl mit 24 zu multiplizieren (da ein Tag bekanntlich 24 Stunden hat). </t>
    </r>
  </si>
  <si>
    <t>Zusätzlich müssen Sie das Format "Uhrzeit" in dieser Zelle entfernen und das Format "Zahl" zuweisen.</t>
  </si>
  <si>
    <t>Achtung: die Funktion JETZT() liefert sowohl ein Datum als auch eine Uhrzeit. Dies führt bei der Multiplikation mit 24 nicht zum gewünschten Ergebnis.</t>
  </si>
  <si>
    <t>manuelle Uhrzeiteingabe</t>
  </si>
  <si>
    <t>Zelle als Uhrzeit formatiert</t>
  </si>
  <si>
    <t>Zelle als benutzerdefiniert formatiert</t>
  </si>
  <si>
    <t>zwei Uhrzeiten als Zeiten (Tage, Stunden, Minuten) addiert</t>
  </si>
  <si>
    <t>zwei "Uhrzeiten" als Dezimalzahl addiert</t>
  </si>
  <si>
    <t>Wir wollen mit Excel berechnen, wie alt bzw. jung wir sind. Dazu benötigen wir das heutige Datum und das jeweilige Geburtsdatum.</t>
  </si>
  <si>
    <t>Mit dieser Methode läßt sich auch das Alter einer Windkraftanlage berechnen: heutiges Datum minus Inbetriebnahmedatum.</t>
  </si>
  <si>
    <t>Methode 3 verwendet einen Trick der DATUM Funktion und spricht den 0. März des Jahres aus B3 an - dies entspricht dem letzten Tag des Februar.</t>
  </si>
  <si>
    <t>Startdatum</t>
  </si>
  <si>
    <t>Enddatum</t>
  </si>
  <si>
    <t>Jahreszahl</t>
  </si>
  <si>
    <t>Anzahl der Schaltjahre</t>
  </si>
  <si>
    <t>Anzahl Jahre</t>
  </si>
  <si>
    <t>Schaltjahr?</t>
  </si>
  <si>
    <t>Anzahl Schaltjahre</t>
  </si>
  <si>
    <t>Anzahl keine Schaltjahre</t>
  </si>
  <si>
    <t>Kontrollsumme</t>
  </si>
  <si>
    <t>Kontrollfeld --&gt;</t>
  </si>
  <si>
    <t>Hinweis: in diesem Beispiel habe ich auch für das Jahr des</t>
  </si>
  <si>
    <t>Enddatums berechnet, ob ein Schaltjahr vorliegt.</t>
  </si>
  <si>
    <t>Dadurch ist die Anzahl der Jahre um eines höher als</t>
  </si>
  <si>
    <t xml:space="preserve">die Differenz in Jahre zwischen dem Start- und dem </t>
  </si>
  <si>
    <t>Enddatum!</t>
  </si>
  <si>
    <t xml:space="preserve">Wenn dies nicht gewünscht wird, müssen folgende </t>
  </si>
  <si>
    <t>Änderungen vorgenommen werden:</t>
  </si>
  <si>
    <t>Zelle A7 : =WENN(JAHR($A$1)+ZEILE(A1)&gt;JAHR($A$2);"";JAHR($A$1)+ZEILE(A1)-1)</t>
  </si>
  <si>
    <t>und diese Formel nach unten kopieren!</t>
  </si>
  <si>
    <t>Zelle D1 : =JAHR(A2)-JAHR(A1)</t>
  </si>
  <si>
    <t>Die Tabelle ist auf einen Zeitraum von max. 70 Jahren festgelegt worden. Werden längere</t>
  </si>
  <si>
    <t>Zeiträume benötigt, müssen die Formeln aus Spalte A und B entsprechend weiter nach</t>
  </si>
  <si>
    <t>unten kopiert werden.</t>
  </si>
  <si>
    <t>Umgewandelte Zahlen
als Werte eingefügt</t>
  </si>
  <si>
    <t>Manchmal werden aus den Zahlenwerten nur der Bereich vor oder nach dem Komma benötigt, um damit weitere Berechnungen zu erstellen.</t>
  </si>
  <si>
    <t>Hierfür stellt Excel Formeln zur Verfügung um uns umständliche Berechnungen zu ersparen.</t>
  </si>
  <si>
    <t>Ermitteln Sie den Wert
vor dem Komma</t>
  </si>
  <si>
    <t>Ermitteln Sie den Wert
nach dem Komma</t>
  </si>
  <si>
    <t>Tipp: Sie benötigen die Formeln GANZZAHL und REST sowie ein wenig mathematisches Geschick.</t>
  </si>
  <si>
    <t>Nutzen Sie den Funktionsassistenten um die Formeln korrekt anwenden zu können.</t>
  </si>
  <si>
    <t>Sie benötigen den zweistelligen
Nachkommabereich als zweistellige
Zahl vor dem Komma?</t>
  </si>
  <si>
    <t>Herzlich Willkommen zur Excel Schulung.</t>
  </si>
  <si>
    <t>Die Übungsdatei ist so aufgebaut, dass es zum jeweiligen Themenbereich eine kurze Einführung sowie eine</t>
  </si>
  <si>
    <t>Syntaxbeschreibung (Schreibweise der Funktion(en)) sowie Beispiele und Übungen gibt.</t>
  </si>
  <si>
    <t>Somit eignet sich die Datei zum Selbststudium oder auch als Nachschlagewerk.</t>
  </si>
  <si>
    <t>Ampelprinzip:</t>
  </si>
  <si>
    <t>Manche Zellen sind farbig (grün, gelb, rot) markiert. Hier die Bedeutung:</t>
  </si>
  <si>
    <t>grün - Wertvorgabe des Trainers - darf zu Testzwecken geändert werden; wirkt sich auf andere Bereiche und Ergebnisse aus.</t>
  </si>
  <si>
    <t>gelb - meist leere Felder, in denen die Teilnehmer Daten, Formeln und Funktionen eingeben sollen.</t>
  </si>
  <si>
    <t>rot - hier befinden sich meist fertige Formeln vor deren Änderung mal zweimal nachdenken sollte :-)</t>
  </si>
  <si>
    <t>www.boerse.de</t>
  </si>
  <si>
    <t>Verfügt über HTML Tabellen; eher als Negativbeispiel zu verstehen.</t>
  </si>
  <si>
    <t>https://www.westmetall.com/de/markdaten.php</t>
  </si>
  <si>
    <t>Praxisbeispiel: hier können die LME Notierungen für verschiedene Metalle importiert weden.</t>
  </si>
  <si>
    <t>Falls jemand weitere Ideen / praxisbezogene Beispiel anbieten kann: immer her damit :-)</t>
  </si>
  <si>
    <t>Es können nicht alle Tabellen importiert werden; Daten müssen nachbearbeitet werden usw.</t>
  </si>
  <si>
    <t>Die Funktion ZAHLENWERT benötigt als zweites und drittes Argument das vorhandene Trennzeichenformat und nicht das gewünschte Ziel-Trennzeichenformat!</t>
  </si>
  <si>
    <t>geben Sie alle Zeichen ab der vierten bis zur zehnten Position aus</t>
  </si>
  <si>
    <t>ermitteln Sie die Textposition des Buchstabens "K"</t>
  </si>
  <si>
    <t>Fügen Sie die Inhalte aus den einzelnene Zellen so zusammen, dass folgender Name entsteht: Robert Hans - Joachim Klingenberg</t>
  </si>
  <si>
    <t>Tipp #1: um schnell per Tastenkombination zwischen den vielen Tabellenblättern nach rechts oder links zu kommen</t>
  </si>
  <si>
    <t xml:space="preserve">verwenden Sie die Tasten "STRG+BILD rauf" (nach links Richtung Anfang der Tabellenblätter) bzw. </t>
  </si>
  <si>
    <t>"STRG+Bild runter" (nach rechts zum Ende der Tabellenblätter).</t>
  </si>
  <si>
    <t>Wenn Ihnen die Schulung gefallen hat, dann lassen Sie doch auch andere von Ihren Erfahrungen profitieren.</t>
  </si>
  <si>
    <t>Wir von Klingenberg-IT freuen uns auf Ihr Feedback. Veröffentlichen Sie doch eine Google Rezension in unserem Profil.</t>
  </si>
  <si>
    <t>Google Rezensionslink</t>
  </si>
  <si>
    <t>oder einfach den nachstehenden QR Code mit dem Handy scannen …. (QR Scanner verwenden / Foto könnte auch klappen).</t>
  </si>
  <si>
    <t>Wenn wir es bis hier hin geschafft haben, wurden alle Themen ausgiebig besprochen.</t>
  </si>
  <si>
    <t>Nun haben wir Zeit für:</t>
  </si>
  <si>
    <t>eine Fragerunde</t>
  </si>
  <si>
    <t>die Bearbeitung der Zusatzaufgaben in den Tabellenblättern rechts von diesem Tabellenblatt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</si>
</sst>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00000000"/>
    <numFmt numFmtId="165" formatCode="[$-F400]h:mm:ss\ AM/PM"/>
    <numFmt numFmtId="166" formatCode="_-* #,##0.00\ [$€-407]_-;\-* #,##0.00\ [$€-407]_-;_-* &quot;-&quot;??\ [$€-407]_-;_-@_-"/>
  </numFmts>
  <fonts count="13" x14ac:knownFonts="1">
    <font>
      <sz val="11"/>
      <color theme="1"/>
      <name val="Calibri"/>
      <family val="2"/>
      <scheme val="minor"/>
    </font>
    <font>
      <sz val="11"/>
      <color theme="1"/>
      <name val="Calibri"/>
      <family val="2"/>
      <scheme val="minor"/>
    </font>
    <font>
      <b/>
      <i/>
      <sz val="10"/>
      <name val="Arial"/>
      <family val="2"/>
    </font>
    <font>
      <sz val="11"/>
      <color rgb="FFFF0000"/>
      <name val="Calibri"/>
      <family val="2"/>
      <scheme val="minor"/>
    </font>
    <font>
      <b/>
      <sz val="11"/>
      <color theme="1"/>
      <name val="Calibri"/>
      <family val="2"/>
      <scheme val="minor"/>
    </font>
    <font>
      <u/>
      <sz val="11"/>
      <color theme="10"/>
      <name val="Calibri"/>
      <family val="2"/>
      <scheme val="minor"/>
    </font>
    <font>
      <b/>
      <sz val="24"/>
      <color theme="1"/>
      <name val="Calibri"/>
      <family val="2"/>
      <scheme val="minor"/>
    </font>
    <font>
      <b/>
      <sz val="18"/>
      <color theme="1"/>
      <name val="Calibri"/>
      <family val="2"/>
      <scheme val="minor"/>
    </font>
    <font>
      <b/>
      <sz val="16"/>
      <color theme="1"/>
      <name val="Calibri"/>
      <family val="2"/>
      <scheme val="minor"/>
    </font>
    <font>
      <sz val="11"/>
      <color rgb="FF0070C0"/>
      <name val="Calibri"/>
      <family val="2"/>
      <scheme val="minor"/>
    </font>
    <font>
      <sz val="11"/>
      <name val="Calibri"/>
      <family val="2"/>
      <scheme val="minor"/>
    </font>
    <font>
      <b/>
      <sz val="11"/>
      <color theme="0"/>
      <name val="Calibri"/>
      <family val="2"/>
      <scheme val="minor"/>
    </font>
    <font>
      <u/>
      <sz val="10"/>
      <color indexed="12"/>
      <name val="Arial"/>
      <family val="2"/>
    </font>
  </fonts>
  <fills count="14">
    <fill>
      <patternFill patternType="none"/>
    </fill>
    <fill>
      <patternFill patternType="gray125"/>
    </fill>
    <fill>
      <patternFill patternType="solid">
        <fgColor theme="4" tint="0.39997558519241921"/>
        <bgColor indexed="65"/>
      </patternFill>
    </fill>
    <fill>
      <patternFill patternType="solid">
        <fgColor theme="5" tint="0.59999389629810485"/>
        <bgColor indexed="65"/>
      </patternFill>
    </fill>
    <fill>
      <patternFill patternType="solid">
        <fgColor rgb="FFFFFF00"/>
        <bgColor indexed="64"/>
      </patternFill>
    </fill>
    <fill>
      <patternFill patternType="solid">
        <fgColor theme="4" tint="0.59999389629810485"/>
        <bgColor indexed="64"/>
      </patternFill>
    </fill>
    <fill>
      <patternFill patternType="solid">
        <fgColor rgb="FFFF0000"/>
        <bgColor indexed="64"/>
      </patternFill>
    </fill>
    <fill>
      <patternFill patternType="solid">
        <fgColor rgb="FF92D050"/>
        <bgColor indexed="64"/>
      </patternFill>
    </fill>
    <fill>
      <patternFill patternType="solid">
        <fgColor theme="9"/>
        <bgColor indexed="64"/>
      </patternFill>
    </fill>
    <fill>
      <patternFill patternType="solid">
        <fgColor theme="5"/>
        <bgColor indexed="64"/>
      </patternFill>
    </fill>
    <fill>
      <patternFill patternType="solid">
        <fgColor theme="4"/>
        <bgColor theme="4"/>
      </patternFill>
    </fill>
    <fill>
      <patternFill patternType="solid">
        <fgColor theme="0" tint="-0.14999847407452621"/>
        <bgColor theme="0" tint="-0.14999847407452621"/>
      </patternFill>
    </fill>
    <fill>
      <patternFill patternType="solid">
        <fgColor rgb="FFFFFF00"/>
        <bgColor theme="0" tint="-0.14999847407452621"/>
      </patternFill>
    </fill>
    <fill>
      <patternFill patternType="solid">
        <fgColor rgb="FF00B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medium">
        <color theme="1"/>
      </bottom>
      <diagonal/>
    </border>
    <border>
      <left/>
      <right/>
      <top style="medium">
        <color theme="1"/>
      </top>
      <bottom/>
      <diagonal/>
    </border>
    <border>
      <left style="thick">
        <color rgb="FF0070C0"/>
      </left>
      <right style="thick">
        <color rgb="FF0070C0"/>
      </right>
      <top style="thick">
        <color rgb="FF0070C0"/>
      </top>
      <bottom style="thick">
        <color rgb="FF0070C0"/>
      </bottom>
      <diagonal/>
    </border>
  </borders>
  <cellStyleXfs count="6">
    <xf numFmtId="0" fontId="0" fillId="0" borderId="0"/>
    <xf numFmtId="44" fontId="1"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5" fillId="0" borderId="0" applyNumberFormat="0" applyFill="0" applyBorder="0" applyAlignment="0" applyProtection="0"/>
    <xf numFmtId="0" fontId="12" fillId="0" borderId="0" applyNumberFormat="0" applyFill="0" applyBorder="0" applyAlignment="0" applyProtection="0">
      <alignment vertical="top"/>
      <protection locked="0"/>
    </xf>
  </cellStyleXfs>
  <cellXfs count="89">
    <xf numFmtId="0" fontId="0" fillId="0" borderId="0" xfId="0"/>
    <xf numFmtId="2" fontId="0" fillId="0" borderId="0" xfId="0" applyNumberFormat="1"/>
    <xf numFmtId="44" fontId="0" fillId="0" borderId="0" xfId="1" applyFont="1"/>
    <xf numFmtId="14" fontId="1" fillId="2" borderId="0" xfId="2" applyNumberFormat="1"/>
    <xf numFmtId="14" fontId="0" fillId="0" borderId="0" xfId="0" applyNumberFormat="1"/>
    <xf numFmtId="165" fontId="0" fillId="0" borderId="0" xfId="0" applyNumberFormat="1"/>
    <xf numFmtId="0" fontId="0" fillId="4" borderId="0" xfId="0" applyFill="1"/>
    <xf numFmtId="14" fontId="2" fillId="0" borderId="0" xfId="0" applyNumberFormat="1" applyFont="1"/>
    <xf numFmtId="0" fontId="2" fillId="0" borderId="0" xfId="0" applyFont="1"/>
    <xf numFmtId="166" fontId="0" fillId="0" borderId="0" xfId="1" applyNumberFormat="1" applyFont="1"/>
    <xf numFmtId="0" fontId="0" fillId="0" borderId="0" xfId="0" applyAlignment="1">
      <alignment horizontal="center"/>
    </xf>
    <xf numFmtId="0" fontId="0" fillId="0" borderId="0" xfId="0" applyAlignment="1">
      <alignment wrapText="1"/>
    </xf>
    <xf numFmtId="0" fontId="6" fillId="0" borderId="0" xfId="0" applyFont="1" applyAlignment="1">
      <alignment vertical="center"/>
    </xf>
    <xf numFmtId="0" fontId="7" fillId="0" borderId="0" xfId="0" applyFont="1" applyAlignment="1">
      <alignment vertical="center"/>
    </xf>
    <xf numFmtId="0" fontId="4" fillId="0" borderId="0" xfId="0" applyFont="1" applyAlignment="1">
      <alignment horizontal="center" vertical="center" wrapText="1"/>
    </xf>
    <xf numFmtId="0" fontId="0" fillId="0" borderId="0" xfId="0" applyAlignment="1">
      <alignment vertical="center" wrapText="1"/>
    </xf>
    <xf numFmtId="14" fontId="0" fillId="0" borderId="0" xfId="0" applyNumberFormat="1" applyAlignment="1">
      <alignment vertical="center" wrapText="1"/>
    </xf>
    <xf numFmtId="0" fontId="4" fillId="0" borderId="0" xfId="0" applyFont="1" applyAlignment="1">
      <alignment vertical="center" wrapText="1"/>
    </xf>
    <xf numFmtId="0" fontId="5" fillId="0" borderId="0" xfId="4" applyAlignment="1">
      <alignment wrapText="1"/>
    </xf>
    <xf numFmtId="0" fontId="7" fillId="0" borderId="0" xfId="0" applyFont="1" applyAlignment="1">
      <alignment vertical="center" wrapText="1"/>
    </xf>
    <xf numFmtId="0" fontId="0" fillId="0" borderId="0" xfId="0" applyAlignment="1">
      <alignment horizontal="left" vertical="center" wrapText="1"/>
    </xf>
    <xf numFmtId="0" fontId="5" fillId="0" borderId="0" xfId="4" applyAlignment="1"/>
    <xf numFmtId="0" fontId="0" fillId="0" borderId="0" xfId="0" applyAlignment="1">
      <alignment horizontal="left" vertical="center"/>
    </xf>
    <xf numFmtId="0" fontId="4" fillId="0" borderId="0" xfId="0" applyFont="1" applyAlignment="1">
      <alignment horizontal="left" vertical="center"/>
    </xf>
    <xf numFmtId="0" fontId="4" fillId="0" borderId="0" xfId="0" applyFont="1" applyAlignment="1">
      <alignment horizontal="center" vertical="center"/>
    </xf>
    <xf numFmtId="14" fontId="0" fillId="0" borderId="0" xfId="0" applyNumberFormat="1" applyAlignment="1">
      <alignment vertical="center"/>
    </xf>
    <xf numFmtId="0" fontId="4" fillId="0" borderId="0" xfId="0" applyFont="1" applyAlignment="1">
      <alignment vertical="center"/>
    </xf>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horizontal="center" vertical="top"/>
    </xf>
    <xf numFmtId="0" fontId="0" fillId="0" borderId="0" xfId="0" applyAlignment="1">
      <alignment horizontal="right" vertical="center" wrapText="1"/>
    </xf>
    <xf numFmtId="0" fontId="0" fillId="0" borderId="0" xfId="0" applyAlignment="1">
      <alignment horizontal="center" vertical="center"/>
    </xf>
    <xf numFmtId="0" fontId="3" fillId="0" borderId="0" xfId="0" applyFont="1"/>
    <xf numFmtId="14" fontId="0" fillId="4" borderId="0" xfId="0" applyNumberFormat="1" applyFill="1"/>
    <xf numFmtId="2" fontId="0" fillId="4" borderId="0" xfId="0" applyNumberFormat="1" applyFill="1"/>
    <xf numFmtId="0" fontId="8" fillId="0" borderId="0" xfId="0" applyFont="1"/>
    <xf numFmtId="0" fontId="0" fillId="5" borderId="1" xfId="0" applyFill="1" applyBorder="1"/>
    <xf numFmtId="0" fontId="0" fillId="0" borderId="1" xfId="0" applyBorder="1"/>
    <xf numFmtId="0" fontId="0" fillId="0" borderId="1" xfId="0" quotePrefix="1" applyBorder="1"/>
    <xf numFmtId="14" fontId="0" fillId="4" borderId="0" xfId="0" applyNumberFormat="1" applyFill="1" applyAlignment="1">
      <alignment horizontal="center"/>
    </xf>
    <xf numFmtId="0" fontId="4" fillId="6" borderId="0" xfId="0" applyFont="1" applyFill="1"/>
    <xf numFmtId="0" fontId="0" fillId="6" borderId="0" xfId="0" applyFill="1"/>
    <xf numFmtId="1" fontId="0" fillId="4" borderId="0" xfId="0" applyNumberFormat="1" applyFill="1" applyAlignment="1">
      <alignment horizontal="center"/>
    </xf>
    <xf numFmtId="22" fontId="0" fillId="0" borderId="0" xfId="0" applyNumberFormat="1"/>
    <xf numFmtId="165" fontId="0" fillId="7" borderId="0" xfId="0" applyNumberFormat="1" applyFill="1"/>
    <xf numFmtId="165" fontId="1" fillId="7" borderId="0" xfId="2" applyNumberFormat="1" applyFill="1"/>
    <xf numFmtId="22" fontId="0" fillId="7" borderId="0" xfId="0" applyNumberFormat="1" applyFill="1"/>
    <xf numFmtId="165" fontId="0" fillId="4" borderId="0" xfId="0" applyNumberFormat="1" applyFill="1"/>
    <xf numFmtId="0" fontId="9" fillId="0" borderId="0" xfId="0" applyFont="1"/>
    <xf numFmtId="14" fontId="0" fillId="8" borderId="0" xfId="0" applyNumberFormat="1" applyFill="1"/>
    <xf numFmtId="0" fontId="10" fillId="6" borderId="0" xfId="0" applyFont="1" applyFill="1"/>
    <xf numFmtId="2" fontId="0" fillId="9" borderId="0" xfId="0" applyNumberFormat="1" applyFill="1"/>
    <xf numFmtId="2" fontId="0" fillId="0" borderId="0" xfId="0" applyNumberFormat="1" applyAlignment="1">
      <alignment horizontal="center" wrapText="1"/>
    </xf>
    <xf numFmtId="0" fontId="0" fillId="0" borderId="0" xfId="0" applyAlignment="1">
      <alignment horizontal="center" wrapText="1"/>
    </xf>
    <xf numFmtId="1" fontId="0" fillId="0" borderId="0" xfId="0" applyNumberFormat="1"/>
    <xf numFmtId="1" fontId="0" fillId="0" borderId="0" xfId="0" applyNumberFormat="1" applyAlignment="1">
      <alignment horizontal="center" wrapText="1"/>
    </xf>
    <xf numFmtId="2" fontId="11" fillId="10" borderId="3" xfId="0" applyNumberFormat="1" applyFont="1" applyFill="1" applyBorder="1" applyAlignment="1">
      <alignment horizontal="center" wrapText="1"/>
    </xf>
    <xf numFmtId="1" fontId="11" fillId="10" borderId="3" xfId="0" applyNumberFormat="1" applyFont="1" applyFill="1" applyBorder="1" applyAlignment="1">
      <alignment horizontal="center" wrapText="1"/>
    </xf>
    <xf numFmtId="0" fontId="11" fillId="10" borderId="3" xfId="0" applyFont="1" applyFill="1" applyBorder="1" applyAlignment="1">
      <alignment horizontal="center" wrapText="1"/>
    </xf>
    <xf numFmtId="2" fontId="0" fillId="11" borderId="3" xfId="0" applyNumberFormat="1" applyFill="1" applyBorder="1"/>
    <xf numFmtId="2" fontId="0" fillId="11" borderId="0" xfId="0" applyNumberFormat="1" applyFill="1"/>
    <xf numFmtId="2" fontId="0" fillId="11" borderId="2" xfId="0" applyNumberFormat="1" applyFill="1" applyBorder="1"/>
    <xf numFmtId="0" fontId="0" fillId="0" borderId="0" xfId="0" applyAlignment="1">
      <alignment horizontal="left"/>
    </xf>
    <xf numFmtId="0" fontId="0" fillId="8" borderId="0" xfId="0" applyFill="1"/>
    <xf numFmtId="0" fontId="4" fillId="0" borderId="0" xfId="0" applyFont="1"/>
    <xf numFmtId="49" fontId="0" fillId="0" borderId="0" xfId="0" applyNumberFormat="1" applyAlignment="1">
      <alignment horizontal="center"/>
    </xf>
    <xf numFmtId="166" fontId="0" fillId="4" borderId="1" xfId="1" applyNumberFormat="1" applyFont="1" applyFill="1" applyBorder="1"/>
    <xf numFmtId="0" fontId="0" fillId="0" borderId="0" xfId="0" applyAlignment="1">
      <alignment vertical="center"/>
    </xf>
    <xf numFmtId="0" fontId="5" fillId="0" borderId="0" xfId="4"/>
    <xf numFmtId="0" fontId="0" fillId="6" borderId="0" xfId="0" applyFill="1" applyAlignment="1">
      <alignment horizontal="center"/>
    </xf>
    <xf numFmtId="2" fontId="0" fillId="6" borderId="0" xfId="0" applyNumberFormat="1" applyFill="1"/>
    <xf numFmtId="166" fontId="0" fillId="6" borderId="0" xfId="1" applyNumberFormat="1" applyFont="1" applyFill="1"/>
    <xf numFmtId="44" fontId="0" fillId="4" borderId="0" xfId="1" applyFont="1" applyFill="1"/>
    <xf numFmtId="44" fontId="0" fillId="6" borderId="0" xfId="1" applyFont="1" applyFill="1"/>
    <xf numFmtId="1" fontId="0" fillId="12" borderId="1" xfId="0" applyNumberFormat="1" applyFill="1" applyBorder="1"/>
    <xf numFmtId="2" fontId="0" fillId="12" borderId="1" xfId="0" applyNumberFormat="1" applyFill="1" applyBorder="1"/>
    <xf numFmtId="1" fontId="0" fillId="4" borderId="1" xfId="0" applyNumberFormat="1" applyFill="1" applyBorder="1"/>
    <xf numFmtId="2" fontId="0" fillId="4" borderId="1" xfId="0" applyNumberFormat="1" applyFill="1" applyBorder="1"/>
    <xf numFmtId="0" fontId="1" fillId="4" borderId="0" xfId="3" applyFill="1"/>
    <xf numFmtId="1" fontId="1" fillId="4" borderId="0" xfId="3" applyNumberFormat="1" applyFill="1"/>
    <xf numFmtId="0" fontId="0" fillId="13" borderId="4" xfId="0" applyFill="1" applyBorder="1"/>
    <xf numFmtId="0" fontId="1" fillId="4" borderId="0" xfId="3" applyFill="1" applyAlignment="1">
      <alignment horizontal="right"/>
    </xf>
    <xf numFmtId="164" fontId="1" fillId="4" borderId="0" xfId="3" applyNumberFormat="1" applyFill="1" applyAlignment="1">
      <alignment horizontal="right"/>
    </xf>
    <xf numFmtId="165" fontId="1" fillId="13" borderId="0" xfId="2" applyNumberFormat="1" applyFill="1"/>
    <xf numFmtId="0" fontId="1" fillId="4" borderId="0" xfId="3" applyFill="1" applyAlignment="1">
      <alignment horizontal="center"/>
    </xf>
    <xf numFmtId="164" fontId="1" fillId="4" borderId="0" xfId="3" applyNumberFormat="1" applyFill="1" applyAlignment="1">
      <alignment horizontal="center" vertical="center"/>
    </xf>
    <xf numFmtId="0" fontId="0" fillId="13" borderId="0" xfId="0" applyFill="1"/>
    <xf numFmtId="0" fontId="12" fillId="0" borderId="0" xfId="5" applyAlignment="1" applyProtection="1">
      <alignment vertical="center"/>
    </xf>
    <xf numFmtId="0" fontId="0" fillId="4" borderId="0" xfId="0" applyFill="1" applyAlignment="1">
      <alignment horizontal="center"/>
    </xf>
  </cellXfs>
  <cellStyles count="6">
    <cellStyle name="40 % - Akzent2" xfId="3" builtinId="35"/>
    <cellStyle name="60 % - Akzent1" xfId="2" builtinId="32"/>
    <cellStyle name="Link" xfId="4" builtinId="8"/>
    <cellStyle name="Link 2" xfId="5" xr:uid="{5897BD76-7AF5-4D59-9C70-06FD3E115F22}"/>
    <cellStyle name="Standard" xfId="0" builtinId="0"/>
    <cellStyle name="Währung" xfId="1" builtinId="4"/>
  </cellStyles>
  <dxfs count="13">
    <dxf>
      <font>
        <color rgb="FF9C0006"/>
      </font>
      <fill>
        <patternFill>
          <bgColor rgb="FFFFC7CE"/>
        </patternFill>
      </fill>
    </dxf>
    <dxf>
      <numFmt numFmtId="1" formatCode="0"/>
    </dxf>
    <dxf>
      <numFmt numFmtId="2" formatCode="0.00"/>
    </dxf>
    <dxf>
      <numFmt numFmtId="1" formatCode="0"/>
    </dxf>
    <dxf>
      <numFmt numFmtId="2" formatCode="0.00"/>
    </dxf>
    <dxf>
      <font>
        <b val="0"/>
        <i val="0"/>
        <strike val="0"/>
        <condense val="0"/>
        <extend val="0"/>
        <outline val="0"/>
        <shadow val="0"/>
        <u val="none"/>
        <vertAlign val="baseline"/>
        <sz val="11"/>
        <color theme="1"/>
        <name val="Calibri"/>
        <family val="2"/>
        <scheme val="minor"/>
      </font>
      <fill>
        <patternFill patternType="solid">
          <fgColor indexed="64"/>
          <bgColor rgb="FFFFFF00"/>
        </patternFill>
      </fill>
    </dxf>
    <dxf>
      <numFmt numFmtId="2" formatCode="0.00"/>
    </dxf>
    <dxf>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166" formatCode="_-* #,##0.00\ [$€-407]_-;\-* #,##0.00\ [$€-407]_-;_-* &quot;-&quot;??\ [$€-407]_-;_-@_-"/>
      <fill>
        <patternFill patternType="solid">
          <fgColor indexed="64"/>
          <bgColor rgb="FFFFFF0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2" formatCode="0.00"/>
    </dxf>
    <dxf>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tmp"/></Relationships>
</file>

<file path=xl/drawings/_rels/drawing3.xml.rels><?xml version="1.0" encoding="UTF-8" standalone="yes"?>
<Relationships xmlns="http://schemas.openxmlformats.org/package/2006/relationships"><Relationship Id="rId1" Type="http://schemas.openxmlformats.org/officeDocument/2006/relationships/image" Target="../media/image3.tmp"/></Relationships>
</file>

<file path=xl/drawings/_rels/drawing4.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600892</xdr:colOff>
      <xdr:row>5</xdr:row>
      <xdr:rowOff>178526</xdr:rowOff>
    </xdr:from>
    <xdr:to>
      <xdr:col>0</xdr:col>
      <xdr:colOff>1393372</xdr:colOff>
      <xdr:row>10</xdr:row>
      <xdr:rowOff>56606</xdr:rowOff>
    </xdr:to>
    <xdr:pic>
      <xdr:nvPicPr>
        <xdr:cNvPr id="2" name="Grafik 1">
          <a:extLst>
            <a:ext uri="{FF2B5EF4-FFF2-40B4-BE49-F238E27FC236}">
              <a16:creationId xmlns:a16="http://schemas.microsoft.com/office/drawing/2014/main" id="{9E713BAF-B41F-4669-808C-1C1BEC9E3AC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0892" y="1092926"/>
          <a:ext cx="792480" cy="792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15241</xdr:rowOff>
    </xdr:from>
    <xdr:to>
      <xdr:col>2</xdr:col>
      <xdr:colOff>438744</xdr:colOff>
      <xdr:row>8</xdr:row>
      <xdr:rowOff>111766</xdr:rowOff>
    </xdr:to>
    <xdr:grpSp>
      <xdr:nvGrpSpPr>
        <xdr:cNvPr id="5" name="Gruppieren 4">
          <a:extLst>
            <a:ext uri="{FF2B5EF4-FFF2-40B4-BE49-F238E27FC236}">
              <a16:creationId xmlns:a16="http://schemas.microsoft.com/office/drawing/2014/main" id="{44296EF1-9056-4EE2-A1AD-516E8D56A351}"/>
            </a:ext>
          </a:extLst>
        </xdr:cNvPr>
        <xdr:cNvGrpSpPr/>
      </xdr:nvGrpSpPr>
      <xdr:grpSpPr>
        <a:xfrm>
          <a:off x="0" y="563881"/>
          <a:ext cx="8371164" cy="1010925"/>
          <a:chOff x="0" y="563881"/>
          <a:chExt cx="8371164" cy="1010925"/>
        </a:xfrm>
      </xdr:grpSpPr>
      <xdr:pic>
        <xdr:nvPicPr>
          <xdr:cNvPr id="3" name="Grafik 2">
            <a:extLst>
              <a:ext uri="{FF2B5EF4-FFF2-40B4-BE49-F238E27FC236}">
                <a16:creationId xmlns:a16="http://schemas.microsoft.com/office/drawing/2014/main" id="{52071333-2003-4720-9285-906ED3BB382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563881"/>
            <a:ext cx="8371164" cy="1010925"/>
          </a:xfrm>
          <a:prstGeom prst="rect">
            <a:avLst/>
          </a:prstGeom>
        </xdr:spPr>
      </xdr:pic>
      <xdr:sp macro="" textlink="">
        <xdr:nvSpPr>
          <xdr:cNvPr id="2" name="Ellipse 1">
            <a:extLst>
              <a:ext uri="{FF2B5EF4-FFF2-40B4-BE49-F238E27FC236}">
                <a16:creationId xmlns:a16="http://schemas.microsoft.com/office/drawing/2014/main" id="{A7FABF39-5E46-445C-9E98-8826463875C0}"/>
              </a:ext>
            </a:extLst>
          </xdr:cNvPr>
          <xdr:cNvSpPr/>
        </xdr:nvSpPr>
        <xdr:spPr>
          <a:xfrm>
            <a:off x="6019799" y="1082040"/>
            <a:ext cx="163831" cy="16764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10</xdr:row>
      <xdr:rowOff>1</xdr:rowOff>
    </xdr:from>
    <xdr:to>
      <xdr:col>0</xdr:col>
      <xdr:colOff>3181351</xdr:colOff>
      <xdr:row>14</xdr:row>
      <xdr:rowOff>128181</xdr:rowOff>
    </xdr:to>
    <xdr:pic>
      <xdr:nvPicPr>
        <xdr:cNvPr id="3" name="Grafik 2">
          <a:extLst>
            <a:ext uri="{FF2B5EF4-FFF2-40B4-BE49-F238E27FC236}">
              <a16:creationId xmlns:a16="http://schemas.microsoft.com/office/drawing/2014/main" id="{F7DD72C0-9C5C-488B-8E2C-EF828CCCBBA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1828801"/>
          <a:ext cx="3181350" cy="8597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10</xdr:row>
      <xdr:rowOff>0</xdr:rowOff>
    </xdr:from>
    <xdr:to>
      <xdr:col>0</xdr:col>
      <xdr:colOff>2247901</xdr:colOff>
      <xdr:row>17</xdr:row>
      <xdr:rowOff>138928</xdr:rowOff>
    </xdr:to>
    <xdr:pic>
      <xdr:nvPicPr>
        <xdr:cNvPr id="3" name="Grafik 2">
          <a:extLst>
            <a:ext uri="{FF2B5EF4-FFF2-40B4-BE49-F238E27FC236}">
              <a16:creationId xmlns:a16="http://schemas.microsoft.com/office/drawing/2014/main" id="{4C0AEAA9-8A1F-4F98-81F5-BF6139B79AC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1828800"/>
          <a:ext cx="2247900" cy="1419088"/>
        </a:xfrm>
        <a:prstGeom prst="rect">
          <a:avLst/>
        </a:prstGeom>
      </xdr:spPr>
    </xdr:pic>
    <xdr:clientData/>
  </xdr:twoCellAnchor>
  <xdr:twoCellAnchor editAs="oneCell">
    <xdr:from>
      <xdr:col>0</xdr:col>
      <xdr:colOff>2446021</xdr:colOff>
      <xdr:row>10</xdr:row>
      <xdr:rowOff>3810</xdr:rowOff>
    </xdr:from>
    <xdr:to>
      <xdr:col>0</xdr:col>
      <xdr:colOff>4703191</xdr:colOff>
      <xdr:row>17</xdr:row>
      <xdr:rowOff>148590</xdr:rowOff>
    </xdr:to>
    <xdr:pic>
      <xdr:nvPicPr>
        <xdr:cNvPr id="5" name="Grafik 4">
          <a:extLst>
            <a:ext uri="{FF2B5EF4-FFF2-40B4-BE49-F238E27FC236}">
              <a16:creationId xmlns:a16="http://schemas.microsoft.com/office/drawing/2014/main" id="{0366F9CB-F339-4D30-81BC-B51E5026075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46021" y="1832610"/>
          <a:ext cx="2257170" cy="142494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57151</xdr:colOff>
      <xdr:row>1</xdr:row>
      <xdr:rowOff>156211</xdr:rowOff>
    </xdr:from>
    <xdr:to>
      <xdr:col>0</xdr:col>
      <xdr:colOff>2026920</xdr:colOff>
      <xdr:row>9</xdr:row>
      <xdr:rowOff>126601</xdr:rowOff>
    </xdr:to>
    <xdr:pic>
      <xdr:nvPicPr>
        <xdr:cNvPr id="3" name="Grafik 2">
          <a:extLst>
            <a:ext uri="{FF2B5EF4-FFF2-40B4-BE49-F238E27FC236}">
              <a16:creationId xmlns:a16="http://schemas.microsoft.com/office/drawing/2014/main" id="{834B35C5-4B63-4C47-93AE-89D15003A0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1" y="339091"/>
          <a:ext cx="1969769" cy="1433430"/>
        </a:xfrm>
        <a:prstGeom prst="rect">
          <a:avLst/>
        </a:prstGeom>
      </xdr:spPr>
    </xdr:pic>
    <xdr:clientData/>
  </xdr:twoCellAnchor>
  <xdr:twoCellAnchor editAs="oneCell">
    <xdr:from>
      <xdr:col>0</xdr:col>
      <xdr:colOff>2190750</xdr:colOff>
      <xdr:row>1</xdr:row>
      <xdr:rowOff>163831</xdr:rowOff>
    </xdr:from>
    <xdr:to>
      <xdr:col>0</xdr:col>
      <xdr:colOff>5002530</xdr:colOff>
      <xdr:row>17</xdr:row>
      <xdr:rowOff>148191</xdr:rowOff>
    </xdr:to>
    <xdr:pic>
      <xdr:nvPicPr>
        <xdr:cNvPr id="5" name="Grafik 4">
          <a:extLst>
            <a:ext uri="{FF2B5EF4-FFF2-40B4-BE49-F238E27FC236}">
              <a16:creationId xmlns:a16="http://schemas.microsoft.com/office/drawing/2014/main" id="{4118B507-90DA-4884-A78F-C3BBE54B9F1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0" y="346711"/>
          <a:ext cx="2811780" cy="2910440"/>
        </a:xfrm>
        <a:prstGeom prst="rect">
          <a:avLst/>
        </a:prstGeom>
      </xdr:spPr>
    </xdr:pic>
    <xdr:clientData/>
  </xdr:twoCellAnchor>
  <xdr:twoCellAnchor editAs="oneCell">
    <xdr:from>
      <xdr:col>0</xdr:col>
      <xdr:colOff>5116830</xdr:colOff>
      <xdr:row>1</xdr:row>
      <xdr:rowOff>179071</xdr:rowOff>
    </xdr:from>
    <xdr:to>
      <xdr:col>0</xdr:col>
      <xdr:colOff>7932678</xdr:colOff>
      <xdr:row>17</xdr:row>
      <xdr:rowOff>167641</xdr:rowOff>
    </xdr:to>
    <xdr:pic>
      <xdr:nvPicPr>
        <xdr:cNvPr id="7" name="Grafik 6">
          <a:extLst>
            <a:ext uri="{FF2B5EF4-FFF2-40B4-BE49-F238E27FC236}">
              <a16:creationId xmlns:a16="http://schemas.microsoft.com/office/drawing/2014/main" id="{46C54D80-5626-48F1-ACD1-21025E93E8F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116830" y="361951"/>
          <a:ext cx="2815848" cy="291465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456655B-7A8C-458E-82A9-6E132535D9B1}" name="Tabelle13" displayName="Tabelle13" ref="A1:F6" totalsRowShown="0">
  <autoFilter ref="A1:F6" xr:uid="{255509FE-2AAB-46F0-81FC-CEDFFE4F0FE9}"/>
  <tableColumns count="6">
    <tableColumn id="1" xr3:uid="{5FA7280A-9F62-48CB-9331-84F204458B00}" name="OrderID3"/>
    <tableColumn id="2" xr3:uid="{40049DE3-32A5-4C7C-9965-ED520A01F713}" name="PostenId" dataDxfId="12"/>
    <tableColumn id="3" xr3:uid="{93B2E9F9-DC3A-4783-BAC5-747EEDAC9A21}" name="ArtikelId" dataDxfId="11"/>
    <tableColumn id="4" xr3:uid="{C6315EFE-FAEA-4EF0-8FF0-73DD100E0B45}" name="Preis" dataDxfId="10"/>
    <tableColumn id="5" xr3:uid="{8D6B61C6-57DE-4A9D-A1FD-60ABC35455BA}" name="ArtikelText"/>
    <tableColumn id="6" xr3:uid="{613347DD-A681-4C3B-B329-4E8F78C6C91A}" name="Ergebnis" dataDxfId="9" dataCellStyle="Währung"/>
  </tableColumns>
  <tableStyleInfo name="TableStyleMedium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BB98F85-9FFB-4576-901E-729563183283}" name="Tabelle2" displayName="Tabelle2" ref="A1:F6" totalsRowShown="0">
  <autoFilter ref="A1:F6" xr:uid="{467C4436-88F1-4AC1-87B6-E03CC3B9F3A5}"/>
  <tableColumns count="6">
    <tableColumn id="1" xr3:uid="{31C49D3A-005D-4DE2-9888-5B2A1AB16E21}" name="OrderID3"/>
    <tableColumn id="2" xr3:uid="{0B1AB64C-1BE1-49F4-868F-67E48732C2BB}" name="PostenId" dataDxfId="8"/>
    <tableColumn id="3" xr3:uid="{29A380BB-6525-4429-ACBB-2F745A008DA9}" name="ArtikelId" dataDxfId="7"/>
    <tableColumn id="4" xr3:uid="{4B6E05A8-EC08-4DF2-8E72-EF55C2956A73}" name="Preis" dataDxfId="6"/>
    <tableColumn id="5" xr3:uid="{ED5F2A2C-5300-439E-9467-8F90BB241879}" name="ArtikelText"/>
    <tableColumn id="6" xr3:uid="{85B684FD-6D12-4C7F-A01A-9EC47B0C931D}" name="Ergebnis" dataDxfId="5" dataCellStyle="Währung">
      <calculatedColumnFormula>_xlfn.NUMBERVALUE(D2,".",",")</calculatedColumnFormula>
    </tableColumn>
  </tableColumns>
  <tableStyleInfo name="TableStyleMedium16"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C85C14A-0A52-40DA-B569-2BC5E8BD0DDB}" name="Tabelle1" displayName="Tabelle1" ref="A4:D9" totalsRowShown="0">
  <autoFilter ref="A4:D9" xr:uid="{DF26CA9A-B163-4E80-9D94-FFE71DAE17CD}"/>
  <tableColumns count="4">
    <tableColumn id="1" xr3:uid="{06CDBF8E-8EDD-4BD2-9511-18D6BAD724B6}" name="Umgewandelte Zahlen_x000a_als Werte eingefügt" dataDxfId="4"/>
    <tableColumn id="2" xr3:uid="{55D36C1B-628E-48A7-BAB0-5F14AF2B07CC}" name="Ermitteln Sie den Wert_x000a_vor dem Komma" dataDxfId="3">
      <calculatedColumnFormula>INT(A5)</calculatedColumnFormula>
    </tableColumn>
    <tableColumn id="3" xr3:uid="{54B4E676-9100-4B96-8381-CFA0E7497938}" name="Ermitteln Sie den Wert_x000a_nach dem Komma" dataDxfId="2">
      <calculatedColumnFormula>MOD(A5,1)</calculatedColumnFormula>
    </tableColumn>
    <tableColumn id="4" xr3:uid="{7BA50667-F548-4842-907E-361B65055238}" name="Sie benötigen den zweistelligen_x000a_Nachkommabereich als zweistellige_x000a_Zahl vor dem Komma?" dataDxfId="1">
      <calculatedColumnFormula>INT(MOD(A5,1)*100)</calculatedColumnFormula>
    </tableColumn>
  </tableColumns>
  <tableStyleInfo name="TableStyleMedium16"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2" Type="http://schemas.openxmlformats.org/officeDocument/2006/relationships/hyperlink" Target="https://www.westmetall.com/de/markdaten.php" TargetMode="External"/><Relationship Id="rId1" Type="http://schemas.openxmlformats.org/officeDocument/2006/relationships/hyperlink" Target="http://www.boerse.de/" TargetMode="External"/></Relationships>
</file>

<file path=xl/worksheets/_rels/sheet19.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page/r/CZtuXsD09VoHEBM/review" TargetMode="External"/></Relationships>
</file>

<file path=xl/worksheets/_rels/sheet20.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8.xml.rels><?xml version="1.0" encoding="UTF-8" standalone="yes"?>
<Relationships xmlns="http://schemas.openxmlformats.org/package/2006/relationships"><Relationship Id="rId1" Type="http://schemas.openxmlformats.org/officeDocument/2006/relationships/hyperlink" Target="javascript:" TargetMode="External"/></Relationships>
</file>

<file path=xl/worksheets/_rels/sheet29.xml.rels><?xml version="1.0" encoding="UTF-8" standalone="yes"?>
<Relationships xmlns="http://schemas.openxmlformats.org/package/2006/relationships"><Relationship Id="rId1" Type="http://schemas.openxmlformats.org/officeDocument/2006/relationships/hyperlink" Target="javascript:" TargetMode="Externa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2.xml.rels><?xml version="1.0" encoding="UTF-8" standalone="yes"?>
<Relationships xmlns="http://schemas.openxmlformats.org/package/2006/relationships"><Relationship Id="rId1" Type="http://schemas.openxmlformats.org/officeDocument/2006/relationships/hyperlink" Target="https://de.wikipedia.org/wiki/Schaltjahr" TargetMode="External"/></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F8EFC-2562-4FDB-8749-F5AA39D7D8CF}">
  <dimension ref="A1:A15"/>
  <sheetViews>
    <sheetView tabSelected="1" zoomScale="200" zoomScaleNormal="200" workbookViewId="0">
      <selection activeCell="A17" sqref="A17"/>
    </sheetView>
  </sheetViews>
  <sheetFormatPr baseColWidth="10" defaultRowHeight="14.4" x14ac:dyDescent="0.3"/>
  <cols>
    <col min="1" max="1" width="103.88671875" bestFit="1" customWidth="1"/>
  </cols>
  <sheetData>
    <row r="1" spans="1:1" x14ac:dyDescent="0.3">
      <c r="A1" t="s">
        <v>276</v>
      </c>
    </row>
    <row r="3" spans="1:1" x14ac:dyDescent="0.3">
      <c r="A3" t="s">
        <v>277</v>
      </c>
    </row>
    <row r="4" spans="1:1" x14ac:dyDescent="0.3">
      <c r="A4" t="s">
        <v>278</v>
      </c>
    </row>
    <row r="5" spans="1:1" x14ac:dyDescent="0.3">
      <c r="A5" t="s">
        <v>279</v>
      </c>
    </row>
    <row r="7" spans="1:1" x14ac:dyDescent="0.3">
      <c r="A7" t="s">
        <v>280</v>
      </c>
    </row>
    <row r="8" spans="1:1" x14ac:dyDescent="0.3">
      <c r="A8" t="s">
        <v>281</v>
      </c>
    </row>
    <row r="9" spans="1:1" x14ac:dyDescent="0.3">
      <c r="A9" s="63" t="s">
        <v>282</v>
      </c>
    </row>
    <row r="10" spans="1:1" x14ac:dyDescent="0.3">
      <c r="A10" s="6" t="s">
        <v>283</v>
      </c>
    </row>
    <row r="11" spans="1:1" x14ac:dyDescent="0.3">
      <c r="A11" s="41" t="s">
        <v>284</v>
      </c>
    </row>
    <row r="13" spans="1:1" s="64" customFormat="1" x14ac:dyDescent="0.3">
      <c r="A13" s="64" t="s">
        <v>295</v>
      </c>
    </row>
    <row r="14" spans="1:1" s="64" customFormat="1" x14ac:dyDescent="0.3">
      <c r="A14" s="64" t="s">
        <v>296</v>
      </c>
    </row>
    <row r="15" spans="1:1" s="64" customFormat="1" x14ac:dyDescent="0.3">
      <c r="A15" s="64" t="s">
        <v>297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D9210-787A-4B94-9548-F7246C04AB59}">
  <dimension ref="A1"/>
  <sheetViews>
    <sheetView zoomScale="200" zoomScaleNormal="200" workbookViewId="0">
      <selection activeCell="A2" sqref="A2"/>
    </sheetView>
  </sheetViews>
  <sheetFormatPr baseColWidth="10" defaultRowHeight="14.4" x14ac:dyDescent="0.3"/>
  <cols>
    <col min="1" max="1" width="86" customWidth="1"/>
  </cols>
  <sheetData>
    <row r="1" spans="1:1" x14ac:dyDescent="0.3">
      <c r="A1" t="s">
        <v>24</v>
      </c>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CABD0-C322-4DE0-8299-53F25161DC79}">
  <dimension ref="A1:A2"/>
  <sheetViews>
    <sheetView zoomScale="200" zoomScaleNormal="200" workbookViewId="0">
      <selection activeCell="A7" sqref="A7"/>
    </sheetView>
  </sheetViews>
  <sheetFormatPr baseColWidth="10" defaultRowHeight="14.4" x14ac:dyDescent="0.3"/>
  <cols>
    <col min="1" max="1" width="92.109375" customWidth="1"/>
  </cols>
  <sheetData>
    <row r="1" spans="1:1" x14ac:dyDescent="0.3">
      <c r="A1" t="s">
        <v>30</v>
      </c>
    </row>
    <row r="2" spans="1:1" x14ac:dyDescent="0.3">
      <c r="A2" t="s">
        <v>31</v>
      </c>
    </row>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EEEDB-905B-4CE7-B3D2-6826186ADC7B}">
  <dimension ref="A1:A2"/>
  <sheetViews>
    <sheetView zoomScale="200" zoomScaleNormal="200" workbookViewId="0"/>
  </sheetViews>
  <sheetFormatPr baseColWidth="10" defaultRowHeight="14.4" x14ac:dyDescent="0.3"/>
  <cols>
    <col min="1" max="1" width="95.33203125" customWidth="1"/>
  </cols>
  <sheetData>
    <row r="1" spans="1:1" x14ac:dyDescent="0.3">
      <c r="A1" t="s">
        <v>32</v>
      </c>
    </row>
    <row r="2" spans="1:1" x14ac:dyDescent="0.3">
      <c r="A2" t="s">
        <v>33</v>
      </c>
    </row>
  </sheetData>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EFA32-B033-4461-A748-15669DCBC95A}">
  <dimension ref="A1:A11"/>
  <sheetViews>
    <sheetView zoomScale="200" zoomScaleNormal="200" workbookViewId="0">
      <selection activeCell="A13" sqref="A13"/>
    </sheetView>
  </sheetViews>
  <sheetFormatPr baseColWidth="10" defaultRowHeight="14.4" x14ac:dyDescent="0.3"/>
  <cols>
    <col min="1" max="1" width="85.44140625" customWidth="1"/>
  </cols>
  <sheetData>
    <row r="1" spans="1:1" x14ac:dyDescent="0.3">
      <c r="A1" t="s">
        <v>34</v>
      </c>
    </row>
    <row r="2" spans="1:1" x14ac:dyDescent="0.3">
      <c r="A2" t="s">
        <v>35</v>
      </c>
    </row>
    <row r="4" spans="1:1" x14ac:dyDescent="0.3">
      <c r="A4" s="68" t="s">
        <v>285</v>
      </c>
    </row>
    <row r="5" spans="1:1" x14ac:dyDescent="0.3">
      <c r="A5" t="s">
        <v>286</v>
      </c>
    </row>
    <row r="6" spans="1:1" x14ac:dyDescent="0.3">
      <c r="A6" t="s">
        <v>290</v>
      </c>
    </row>
    <row r="8" spans="1:1" x14ac:dyDescent="0.3">
      <c r="A8" s="68" t="s">
        <v>287</v>
      </c>
    </row>
    <row r="9" spans="1:1" x14ac:dyDescent="0.3">
      <c r="A9" t="s">
        <v>288</v>
      </c>
    </row>
    <row r="11" spans="1:1" x14ac:dyDescent="0.3">
      <c r="A11" t="s">
        <v>289</v>
      </c>
    </row>
  </sheetData>
  <hyperlinks>
    <hyperlink ref="A4" r:id="rId1" xr:uid="{B538515B-6F54-4C1B-95F2-7A09840B7890}"/>
    <hyperlink ref="A8" r:id="rId2" xr:uid="{9F9AC26F-8AFD-43D7-84BA-AFACEF4606D5}"/>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7A68D-BD1D-4AF9-B545-FFE9D2ACE258}">
  <dimension ref="A1:A6"/>
  <sheetViews>
    <sheetView zoomScale="200" zoomScaleNormal="200" workbookViewId="0">
      <selection activeCell="A7" sqref="A7"/>
    </sheetView>
  </sheetViews>
  <sheetFormatPr baseColWidth="10" defaultRowHeight="14.4" x14ac:dyDescent="0.3"/>
  <cols>
    <col min="1" max="1" width="98.88671875" customWidth="1"/>
  </cols>
  <sheetData>
    <row r="1" spans="1:1" x14ac:dyDescent="0.3">
      <c r="A1" t="s">
        <v>36</v>
      </c>
    </row>
    <row r="2" spans="1:1" x14ac:dyDescent="0.3">
      <c r="A2" t="s">
        <v>37</v>
      </c>
    </row>
    <row r="4" spans="1:1" x14ac:dyDescent="0.3">
      <c r="A4" t="s">
        <v>38</v>
      </c>
    </row>
    <row r="5" spans="1:1" x14ac:dyDescent="0.3">
      <c r="A5" t="s">
        <v>39</v>
      </c>
    </row>
    <row r="6" spans="1:1" x14ac:dyDescent="0.3">
      <c r="A6" t="s">
        <v>40</v>
      </c>
    </row>
  </sheetData>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71D12-540E-44C9-8F34-77D20BA34DB2}">
  <dimension ref="A1:A6"/>
  <sheetViews>
    <sheetView zoomScale="200" zoomScaleNormal="200" workbookViewId="0">
      <selection activeCell="A7" sqref="A7"/>
    </sheetView>
  </sheetViews>
  <sheetFormatPr baseColWidth="10" defaultRowHeight="14.4" x14ac:dyDescent="0.3"/>
  <cols>
    <col min="1" max="1" width="109.77734375" customWidth="1"/>
  </cols>
  <sheetData>
    <row r="1" spans="1:1" x14ac:dyDescent="0.3">
      <c r="A1" t="s">
        <v>41</v>
      </c>
    </row>
    <row r="2" spans="1:1" x14ac:dyDescent="0.3">
      <c r="A2" t="s">
        <v>42</v>
      </c>
    </row>
    <row r="3" spans="1:1" x14ac:dyDescent="0.3">
      <c r="A3" t="s">
        <v>43</v>
      </c>
    </row>
    <row r="4" spans="1:1" x14ac:dyDescent="0.3">
      <c r="A4" t="s">
        <v>44</v>
      </c>
    </row>
    <row r="5" spans="1:1" x14ac:dyDescent="0.3">
      <c r="A5" t="s">
        <v>45</v>
      </c>
    </row>
    <row r="6" spans="1:1" x14ac:dyDescent="0.3">
      <c r="A6" t="s">
        <v>46</v>
      </c>
    </row>
  </sheetData>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7E8FD-F756-4573-9423-336856ACC788}">
  <dimension ref="A1:A3"/>
  <sheetViews>
    <sheetView zoomScale="200" zoomScaleNormal="200" workbookViewId="0">
      <selection activeCell="A4" sqref="A4"/>
    </sheetView>
  </sheetViews>
  <sheetFormatPr baseColWidth="10" defaultRowHeight="14.4" x14ac:dyDescent="0.3"/>
  <cols>
    <col min="1" max="1" width="116.33203125" customWidth="1"/>
  </cols>
  <sheetData>
    <row r="1" spans="1:1" x14ac:dyDescent="0.3">
      <c r="A1" t="s">
        <v>47</v>
      </c>
    </row>
    <row r="2" spans="1:1" x14ac:dyDescent="0.3">
      <c r="A2" t="s">
        <v>48</v>
      </c>
    </row>
    <row r="3" spans="1:1" x14ac:dyDescent="0.3">
      <c r="A3" t="s">
        <v>49</v>
      </c>
    </row>
  </sheetData>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EA52F-F33B-44D7-9336-3BC2F08C3B14}">
  <dimension ref="A1:A5"/>
  <sheetViews>
    <sheetView zoomScale="200" zoomScaleNormal="200" workbookViewId="0">
      <selection activeCell="A6" sqref="A6"/>
    </sheetView>
  </sheetViews>
  <sheetFormatPr baseColWidth="10" defaultRowHeight="14.4" x14ac:dyDescent="0.3"/>
  <cols>
    <col min="1" max="1" width="113" customWidth="1"/>
  </cols>
  <sheetData>
    <row r="1" spans="1:1" x14ac:dyDescent="0.3">
      <c r="A1" t="s">
        <v>50</v>
      </c>
    </row>
    <row r="2" spans="1:1" x14ac:dyDescent="0.3">
      <c r="A2" t="s">
        <v>51</v>
      </c>
    </row>
    <row r="3" spans="1:1" x14ac:dyDescent="0.3">
      <c r="A3" t="s">
        <v>52</v>
      </c>
    </row>
    <row r="4" spans="1:1" x14ac:dyDescent="0.3">
      <c r="A4" t="s">
        <v>53</v>
      </c>
    </row>
    <row r="5" spans="1:1" x14ac:dyDescent="0.3">
      <c r="A5" t="s">
        <v>54</v>
      </c>
    </row>
  </sheetData>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DD2E7-6678-44EB-83EA-B6170A9B967A}">
  <dimension ref="A1:A9"/>
  <sheetViews>
    <sheetView zoomScale="200" zoomScaleNormal="200" workbookViewId="0">
      <selection activeCell="A10" sqref="A10"/>
    </sheetView>
  </sheetViews>
  <sheetFormatPr baseColWidth="10" defaultRowHeight="14.4" x14ac:dyDescent="0.3"/>
  <cols>
    <col min="1" max="1" width="112.109375" customWidth="1"/>
  </cols>
  <sheetData>
    <row r="1" spans="1:1" x14ac:dyDescent="0.3">
      <c r="A1" t="s">
        <v>67</v>
      </c>
    </row>
    <row r="2" spans="1:1" x14ac:dyDescent="0.3">
      <c r="A2" t="s">
        <v>68</v>
      </c>
    </row>
    <row r="3" spans="1:1" x14ac:dyDescent="0.3">
      <c r="A3" t="s">
        <v>69</v>
      </c>
    </row>
    <row r="4" spans="1:1" x14ac:dyDescent="0.3">
      <c r="A4" t="s">
        <v>70</v>
      </c>
    </row>
    <row r="5" spans="1:1" x14ac:dyDescent="0.3">
      <c r="A5" t="s">
        <v>71</v>
      </c>
    </row>
    <row r="6" spans="1:1" x14ac:dyDescent="0.3">
      <c r="A6" t="s">
        <v>72</v>
      </c>
    </row>
    <row r="7" spans="1:1" x14ac:dyDescent="0.3">
      <c r="A7" t="s">
        <v>73</v>
      </c>
    </row>
    <row r="9" spans="1:1" x14ac:dyDescent="0.3">
      <c r="A9" t="s">
        <v>74</v>
      </c>
    </row>
  </sheetData>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19FED-A649-42D1-8261-B79E915B57F7}">
  <dimension ref="A1:F17"/>
  <sheetViews>
    <sheetView zoomScale="200" zoomScaleNormal="200" workbookViewId="0">
      <selection activeCell="A8" sqref="A8"/>
    </sheetView>
  </sheetViews>
  <sheetFormatPr baseColWidth="10" defaultRowHeight="14.4" x14ac:dyDescent="0.3"/>
  <cols>
    <col min="1" max="1" width="9.77734375" customWidth="1"/>
    <col min="2" max="2" width="10.6640625" style="10" bestFit="1" customWidth="1"/>
    <col min="3" max="3" width="10.33203125" style="10" bestFit="1" customWidth="1"/>
    <col min="4" max="4" width="9" style="1" bestFit="1" customWidth="1"/>
    <col min="5" max="5" width="20.44140625" bestFit="1" customWidth="1"/>
    <col min="6" max="6" width="34.33203125" style="9" customWidth="1"/>
  </cols>
  <sheetData>
    <row r="1" spans="1:6" x14ac:dyDescent="0.3">
      <c r="A1" t="s">
        <v>55</v>
      </c>
      <c r="B1" s="10" t="s">
        <v>56</v>
      </c>
      <c r="C1" s="10" t="s">
        <v>57</v>
      </c>
      <c r="D1" s="1" t="s">
        <v>58</v>
      </c>
      <c r="E1" t="s">
        <v>59</v>
      </c>
      <c r="F1" s="9" t="s">
        <v>173</v>
      </c>
    </row>
    <row r="2" spans="1:6" x14ac:dyDescent="0.3">
      <c r="A2" t="s">
        <v>60</v>
      </c>
      <c r="B2" s="10">
        <v>1</v>
      </c>
      <c r="C2" s="10">
        <v>4711</v>
      </c>
      <c r="D2" s="1" t="s">
        <v>75</v>
      </c>
      <c r="E2" t="s">
        <v>61</v>
      </c>
      <c r="F2" s="66"/>
    </row>
    <row r="3" spans="1:6" x14ac:dyDescent="0.3">
      <c r="A3" t="s">
        <v>60</v>
      </c>
      <c r="B3" s="10">
        <v>2</v>
      </c>
      <c r="C3" s="10">
        <v>5789</v>
      </c>
      <c r="D3" s="1" t="s">
        <v>75</v>
      </c>
      <c r="E3" t="s">
        <v>62</v>
      </c>
      <c r="F3" s="66"/>
    </row>
    <row r="4" spans="1:6" x14ac:dyDescent="0.3">
      <c r="A4" t="s">
        <v>63</v>
      </c>
      <c r="B4" s="10">
        <v>1</v>
      </c>
      <c r="C4" s="10">
        <v>6622</v>
      </c>
      <c r="D4" s="1" t="s">
        <v>84</v>
      </c>
      <c r="E4" t="s">
        <v>64</v>
      </c>
      <c r="F4" s="66"/>
    </row>
    <row r="5" spans="1:6" x14ac:dyDescent="0.3">
      <c r="A5" t="s">
        <v>63</v>
      </c>
      <c r="B5" s="10">
        <v>2</v>
      </c>
      <c r="C5" s="10">
        <v>3007</v>
      </c>
      <c r="D5" s="1" t="s">
        <v>76</v>
      </c>
      <c r="E5" t="s">
        <v>65</v>
      </c>
      <c r="F5" s="66"/>
    </row>
    <row r="6" spans="1:6" x14ac:dyDescent="0.3">
      <c r="A6" t="s">
        <v>63</v>
      </c>
      <c r="B6" s="10">
        <v>3</v>
      </c>
      <c r="C6" s="10">
        <v>1788</v>
      </c>
      <c r="D6" s="1" t="s">
        <v>77</v>
      </c>
      <c r="E6" t="s">
        <v>66</v>
      </c>
      <c r="F6" s="66"/>
    </row>
    <row r="9" spans="1:6" x14ac:dyDescent="0.3">
      <c r="A9" t="s">
        <v>78</v>
      </c>
    </row>
    <row r="10" spans="1:6" x14ac:dyDescent="0.3">
      <c r="A10" t="s">
        <v>80</v>
      </c>
    </row>
    <row r="11" spans="1:6" x14ac:dyDescent="0.3">
      <c r="C11" s="65"/>
    </row>
    <row r="12" spans="1:6" x14ac:dyDescent="0.3">
      <c r="A12" t="s">
        <v>79</v>
      </c>
    </row>
    <row r="13" spans="1:6" x14ac:dyDescent="0.3">
      <c r="A13" t="s">
        <v>81</v>
      </c>
    </row>
    <row r="14" spans="1:6" s="41" customFormat="1" x14ac:dyDescent="0.3">
      <c r="A14" s="41" t="s">
        <v>291</v>
      </c>
      <c r="B14" s="69"/>
      <c r="C14" s="69"/>
      <c r="D14" s="70"/>
      <c r="F14" s="71"/>
    </row>
    <row r="15" spans="1:6" x14ac:dyDescent="0.3">
      <c r="A15" t="s">
        <v>82</v>
      </c>
    </row>
    <row r="16" spans="1:6" x14ac:dyDescent="0.3">
      <c r="A16" t="s">
        <v>85</v>
      </c>
    </row>
    <row r="17" spans="1:1" x14ac:dyDescent="0.3">
      <c r="A17" t="s">
        <v>83</v>
      </c>
    </row>
  </sheetData>
  <pageMargins left="0.7" right="0.7" top="0.78740157499999996" bottom="0.78740157499999996"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80C4A-CBF2-4380-9446-ACFAEBF25591}">
  <dimension ref="A1:A5"/>
  <sheetViews>
    <sheetView zoomScale="175" zoomScaleNormal="175" workbookViewId="0">
      <selection activeCell="A17" sqref="A17"/>
    </sheetView>
  </sheetViews>
  <sheetFormatPr baseColWidth="10" defaultRowHeight="14.4" x14ac:dyDescent="0.3"/>
  <cols>
    <col min="1" max="1" width="110.33203125" customWidth="1"/>
  </cols>
  <sheetData>
    <row r="1" spans="1:1" x14ac:dyDescent="0.3">
      <c r="A1" t="s">
        <v>298</v>
      </c>
    </row>
    <row r="2" spans="1:1" x14ac:dyDescent="0.3">
      <c r="A2" s="67" t="s">
        <v>299</v>
      </c>
    </row>
    <row r="3" spans="1:1" x14ac:dyDescent="0.3">
      <c r="A3" s="87" t="s">
        <v>300</v>
      </c>
    </row>
    <row r="5" spans="1:1" x14ac:dyDescent="0.3">
      <c r="A5" t="s">
        <v>301</v>
      </c>
    </row>
  </sheetData>
  <hyperlinks>
    <hyperlink ref="A3" r:id="rId1" xr:uid="{BB1777F2-5A8F-40D0-9501-58E5053C3949}"/>
  </hyperlinks>
  <pageMargins left="0.7" right="0.7" top="0.78740157499999996" bottom="0.78740157499999996" header="0.3" footer="0.3"/>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2A21C-BD15-4838-B767-13FF3CCD23BD}">
  <dimension ref="A1:F17"/>
  <sheetViews>
    <sheetView zoomScale="200" zoomScaleNormal="200" workbookViewId="0">
      <selection activeCell="A8" sqref="A8"/>
    </sheetView>
  </sheetViews>
  <sheetFormatPr baseColWidth="10" defaultRowHeight="14.4" x14ac:dyDescent="0.3"/>
  <cols>
    <col min="1" max="1" width="10.6640625" customWidth="1"/>
    <col min="2" max="2" width="12.88671875" style="10" bestFit="1" customWidth="1"/>
    <col min="3" max="3" width="12.5546875" style="10" bestFit="1" customWidth="1"/>
    <col min="4" max="4" width="9" style="1" bestFit="1" customWidth="1"/>
    <col min="5" max="5" width="20.44140625" bestFit="1" customWidth="1"/>
    <col min="6" max="6" width="28.21875" style="2" customWidth="1"/>
  </cols>
  <sheetData>
    <row r="1" spans="1:6" x14ac:dyDescent="0.3">
      <c r="A1" t="s">
        <v>55</v>
      </c>
      <c r="B1" s="10" t="s">
        <v>56</v>
      </c>
      <c r="C1" s="10" t="s">
        <v>57</v>
      </c>
      <c r="D1" s="1" t="s">
        <v>58</v>
      </c>
      <c r="E1" t="s">
        <v>59</v>
      </c>
      <c r="F1" s="2" t="s">
        <v>173</v>
      </c>
    </row>
    <row r="2" spans="1:6" x14ac:dyDescent="0.3">
      <c r="A2" t="s">
        <v>60</v>
      </c>
      <c r="B2" s="10">
        <v>1</v>
      </c>
      <c r="C2" s="10">
        <v>4711</v>
      </c>
      <c r="D2" s="1" t="s">
        <v>75</v>
      </c>
      <c r="E2" t="s">
        <v>61</v>
      </c>
      <c r="F2" s="72">
        <f>_xlfn.NUMBERVALUE(D2,".",",")</f>
        <v>16.8</v>
      </c>
    </row>
    <row r="3" spans="1:6" x14ac:dyDescent="0.3">
      <c r="A3" t="s">
        <v>60</v>
      </c>
      <c r="B3" s="10">
        <v>2</v>
      </c>
      <c r="C3" s="10">
        <v>5789</v>
      </c>
      <c r="D3" s="1" t="s">
        <v>75</v>
      </c>
      <c r="E3" t="s">
        <v>62</v>
      </c>
      <c r="F3" s="72">
        <f>_xlfn.NUMBERVALUE(D3,".",",")</f>
        <v>16.8</v>
      </c>
    </row>
    <row r="4" spans="1:6" x14ac:dyDescent="0.3">
      <c r="A4" t="s">
        <v>63</v>
      </c>
      <c r="B4" s="10">
        <v>1</v>
      </c>
      <c r="C4" s="10">
        <v>6622</v>
      </c>
      <c r="D4" s="1" t="s">
        <v>84</v>
      </c>
      <c r="E4" t="s">
        <v>64</v>
      </c>
      <c r="F4" s="72">
        <f>_xlfn.NUMBERVALUE(D4,".",",")</f>
        <v>1224.99</v>
      </c>
    </row>
    <row r="5" spans="1:6" x14ac:dyDescent="0.3">
      <c r="A5" t="s">
        <v>63</v>
      </c>
      <c r="B5" s="10">
        <v>2</v>
      </c>
      <c r="C5" s="10">
        <v>3007</v>
      </c>
      <c r="D5" s="1" t="s">
        <v>76</v>
      </c>
      <c r="E5" t="s">
        <v>65</v>
      </c>
      <c r="F5" s="72">
        <f>_xlfn.NUMBERVALUE(D5,".",",")</f>
        <v>89.5</v>
      </c>
    </row>
    <row r="6" spans="1:6" x14ac:dyDescent="0.3">
      <c r="A6" t="s">
        <v>63</v>
      </c>
      <c r="B6" s="10">
        <v>3</v>
      </c>
      <c r="C6" s="10">
        <v>1788</v>
      </c>
      <c r="D6" s="1" t="s">
        <v>77</v>
      </c>
      <c r="E6" t="s">
        <v>66</v>
      </c>
      <c r="F6" s="72">
        <f>_xlfn.NUMBERVALUE(D6,".",",")</f>
        <v>19.600000000000001</v>
      </c>
    </row>
    <row r="9" spans="1:6" x14ac:dyDescent="0.3">
      <c r="A9" t="s">
        <v>78</v>
      </c>
    </row>
    <row r="10" spans="1:6" x14ac:dyDescent="0.3">
      <c r="A10" t="s">
        <v>80</v>
      </c>
    </row>
    <row r="11" spans="1:6" x14ac:dyDescent="0.3">
      <c r="C11" s="65"/>
    </row>
    <row r="12" spans="1:6" x14ac:dyDescent="0.3">
      <c r="A12" t="s">
        <v>79</v>
      </c>
    </row>
    <row r="13" spans="1:6" x14ac:dyDescent="0.3">
      <c r="A13" t="s">
        <v>81</v>
      </c>
    </row>
    <row r="14" spans="1:6" s="41" customFormat="1" x14ac:dyDescent="0.3">
      <c r="A14" s="41" t="s">
        <v>291</v>
      </c>
      <c r="B14" s="69"/>
      <c r="C14" s="69"/>
      <c r="D14" s="70"/>
      <c r="F14" s="73"/>
    </row>
    <row r="15" spans="1:6" x14ac:dyDescent="0.3">
      <c r="A15" t="s">
        <v>82</v>
      </c>
    </row>
    <row r="16" spans="1:6" x14ac:dyDescent="0.3">
      <c r="A16" t="s">
        <v>85</v>
      </c>
    </row>
    <row r="17" spans="1:1" x14ac:dyDescent="0.3">
      <c r="A17" t="s">
        <v>83</v>
      </c>
    </row>
  </sheetData>
  <pageMargins left="0.7" right="0.7" top="0.78740157499999996" bottom="0.78740157499999996" header="0.3" footer="0.3"/>
  <pageSetup paperSize="9" orientation="portrait"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F7D47-4B3D-459C-AAAC-1CC26EA6050D}">
  <dimension ref="A1:A10"/>
  <sheetViews>
    <sheetView zoomScale="200" zoomScaleNormal="200" workbookViewId="0">
      <selection activeCell="A7" sqref="A7"/>
    </sheetView>
  </sheetViews>
  <sheetFormatPr baseColWidth="10" defaultRowHeight="14.4" x14ac:dyDescent="0.3"/>
  <cols>
    <col min="1" max="1" width="122.33203125" customWidth="1"/>
  </cols>
  <sheetData>
    <row r="1" spans="1:1" x14ac:dyDescent="0.3">
      <c r="A1" t="s">
        <v>302</v>
      </c>
    </row>
    <row r="3" spans="1:1" x14ac:dyDescent="0.3">
      <c r="A3" t="s">
        <v>303</v>
      </c>
    </row>
    <row r="4" spans="1:1" x14ac:dyDescent="0.3">
      <c r="A4" t="s">
        <v>304</v>
      </c>
    </row>
    <row r="5" spans="1:1" x14ac:dyDescent="0.3">
      <c r="A5" t="s">
        <v>305</v>
      </c>
    </row>
    <row r="9" spans="1:1" x14ac:dyDescent="0.3">
      <c r="A9" s="67"/>
    </row>
    <row r="10" spans="1:1" x14ac:dyDescent="0.3">
      <c r="A10" s="87"/>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319F0-653B-4C78-818A-4F05A28E0F90}">
  <dimension ref="A1:D18"/>
  <sheetViews>
    <sheetView zoomScale="200" zoomScaleNormal="200" workbookViewId="0">
      <selection activeCell="B5" sqref="B5"/>
    </sheetView>
  </sheetViews>
  <sheetFormatPr baseColWidth="10" defaultRowHeight="14.4" x14ac:dyDescent="0.3"/>
  <cols>
    <col min="1" max="1" width="19.44140625" style="1" bestFit="1" customWidth="1"/>
    <col min="2" max="2" width="19.5546875" style="54" bestFit="1" customWidth="1"/>
    <col min="3" max="3" width="19.5546875" bestFit="1" customWidth="1"/>
    <col min="4" max="4" width="35.33203125" bestFit="1" customWidth="1"/>
  </cols>
  <sheetData>
    <row r="1" spans="1:4" x14ac:dyDescent="0.3">
      <c r="A1" s="1" t="s">
        <v>269</v>
      </c>
    </row>
    <row r="2" spans="1:4" x14ac:dyDescent="0.3">
      <c r="A2" s="1" t="s">
        <v>270</v>
      </c>
    </row>
    <row r="3" spans="1:4" ht="15" thickBot="1" x14ac:dyDescent="0.35"/>
    <row r="4" spans="1:4" s="10" customFormat="1" ht="43.8" thickBot="1" x14ac:dyDescent="0.35">
      <c r="A4" s="56" t="s">
        <v>268</v>
      </c>
      <c r="B4" s="57" t="s">
        <v>271</v>
      </c>
      <c r="C4" s="58" t="s">
        <v>272</v>
      </c>
      <c r="D4" s="58" t="s">
        <v>275</v>
      </c>
    </row>
    <row r="5" spans="1:4" x14ac:dyDescent="0.3">
      <c r="A5" s="59">
        <v>16.8</v>
      </c>
      <c r="B5" s="74"/>
      <c r="C5" s="75"/>
      <c r="D5" s="74"/>
    </row>
    <row r="6" spans="1:4" x14ac:dyDescent="0.3">
      <c r="A6" s="1">
        <v>16.8</v>
      </c>
      <c r="B6" s="76"/>
      <c r="C6" s="77"/>
      <c r="D6" s="76"/>
    </row>
    <row r="7" spans="1:4" x14ac:dyDescent="0.3">
      <c r="A7" s="60">
        <v>1224.99</v>
      </c>
      <c r="B7" s="74"/>
      <c r="C7" s="75"/>
      <c r="D7" s="74"/>
    </row>
    <row r="8" spans="1:4" x14ac:dyDescent="0.3">
      <c r="A8" s="1">
        <v>89.5</v>
      </c>
      <c r="B8" s="76"/>
      <c r="C8" s="77"/>
      <c r="D8" s="76"/>
    </row>
    <row r="9" spans="1:4" ht="15" thickBot="1" x14ac:dyDescent="0.35">
      <c r="A9" s="61">
        <v>19.600000000000001</v>
      </c>
      <c r="B9" s="74"/>
      <c r="C9" s="75"/>
      <c r="D9" s="74"/>
    </row>
    <row r="10" spans="1:4" x14ac:dyDescent="0.3">
      <c r="D10" s="54"/>
    </row>
    <row r="11" spans="1:4" x14ac:dyDescent="0.3">
      <c r="D11" s="54"/>
    </row>
    <row r="12" spans="1:4" x14ac:dyDescent="0.3">
      <c r="A12" s="1" t="s">
        <v>273</v>
      </c>
      <c r="D12" s="54"/>
    </row>
    <row r="13" spans="1:4" x14ac:dyDescent="0.3">
      <c r="A13" s="1" t="s">
        <v>274</v>
      </c>
      <c r="D13" s="54"/>
    </row>
    <row r="14" spans="1:4" x14ac:dyDescent="0.3">
      <c r="D14" s="54"/>
    </row>
    <row r="15" spans="1:4" x14ac:dyDescent="0.3">
      <c r="D15" s="54"/>
    </row>
    <row r="16" spans="1:4" x14ac:dyDescent="0.3">
      <c r="D16" s="54"/>
    </row>
    <row r="17" spans="4:4" x14ac:dyDescent="0.3">
      <c r="D17" s="54"/>
    </row>
    <row r="18" spans="4:4" x14ac:dyDescent="0.3">
      <c r="D18" s="54"/>
    </row>
  </sheetData>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36C6B-D8A5-479C-9FB0-1AEA8C4F01A8}">
  <dimension ref="A1:D18"/>
  <sheetViews>
    <sheetView zoomScale="200" zoomScaleNormal="200" workbookViewId="0">
      <selection activeCell="D6" sqref="D6"/>
    </sheetView>
  </sheetViews>
  <sheetFormatPr baseColWidth="10" defaultRowHeight="14.4" x14ac:dyDescent="0.3"/>
  <cols>
    <col min="1" max="1" width="19.44140625" style="1" bestFit="1" customWidth="1"/>
    <col min="2" max="2" width="19.5546875" style="54" bestFit="1" customWidth="1"/>
    <col min="3" max="3" width="19.5546875" bestFit="1" customWidth="1"/>
    <col min="4" max="4" width="35.33203125" bestFit="1" customWidth="1"/>
  </cols>
  <sheetData>
    <row r="1" spans="1:4" x14ac:dyDescent="0.3">
      <c r="A1" s="1" t="s">
        <v>269</v>
      </c>
    </row>
    <row r="2" spans="1:4" x14ac:dyDescent="0.3">
      <c r="A2" s="1" t="s">
        <v>270</v>
      </c>
    </row>
    <row r="4" spans="1:4" s="10" customFormat="1" ht="43.2" x14ac:dyDescent="0.3">
      <c r="A4" s="52" t="s">
        <v>268</v>
      </c>
      <c r="B4" s="55" t="s">
        <v>271</v>
      </c>
      <c r="C4" s="53" t="s">
        <v>272</v>
      </c>
      <c r="D4" s="53" t="s">
        <v>275</v>
      </c>
    </row>
    <row r="5" spans="1:4" x14ac:dyDescent="0.3">
      <c r="A5" s="1">
        <v>16.891200000000001</v>
      </c>
      <c r="B5" s="54">
        <f>INT(A5)</f>
        <v>16</v>
      </c>
      <c r="C5" s="1">
        <f>MOD(A5,1)</f>
        <v>0.89120000000000132</v>
      </c>
      <c r="D5" s="54">
        <f t="shared" ref="D5:D9" si="0">INT(MOD(A5,1)*100)</f>
        <v>89</v>
      </c>
    </row>
    <row r="6" spans="1:4" x14ac:dyDescent="0.3">
      <c r="A6" s="1">
        <v>16.8</v>
      </c>
      <c r="B6" s="54">
        <f t="shared" ref="B6:B9" si="1">INT(A6)</f>
        <v>16</v>
      </c>
      <c r="C6" s="1">
        <f t="shared" ref="C6:C9" si="2">MOD(A6,1)</f>
        <v>0.80000000000000071</v>
      </c>
      <c r="D6" s="54">
        <f t="shared" si="0"/>
        <v>80</v>
      </c>
    </row>
    <row r="7" spans="1:4" x14ac:dyDescent="0.3">
      <c r="A7" s="1">
        <v>1224.99</v>
      </c>
      <c r="B7" s="54">
        <f t="shared" si="1"/>
        <v>1224</v>
      </c>
      <c r="C7" s="1">
        <f t="shared" si="2"/>
        <v>0.99000000000000909</v>
      </c>
      <c r="D7" s="54">
        <f t="shared" si="0"/>
        <v>99</v>
      </c>
    </row>
    <row r="8" spans="1:4" x14ac:dyDescent="0.3">
      <c r="A8" s="1">
        <v>89.5</v>
      </c>
      <c r="B8" s="54">
        <f t="shared" si="1"/>
        <v>89</v>
      </c>
      <c r="C8" s="1">
        <f t="shared" si="2"/>
        <v>0.5</v>
      </c>
      <c r="D8" s="54">
        <f t="shared" si="0"/>
        <v>50</v>
      </c>
    </row>
    <row r="9" spans="1:4" x14ac:dyDescent="0.3">
      <c r="A9" s="1">
        <v>19.600000000000001</v>
      </c>
      <c r="B9" s="54">
        <f t="shared" si="1"/>
        <v>19</v>
      </c>
      <c r="C9" s="1">
        <f t="shared" si="2"/>
        <v>0.60000000000000142</v>
      </c>
      <c r="D9" s="54">
        <f t="shared" si="0"/>
        <v>60</v>
      </c>
    </row>
    <row r="10" spans="1:4" x14ac:dyDescent="0.3">
      <c r="D10" s="54"/>
    </row>
    <row r="11" spans="1:4" x14ac:dyDescent="0.3">
      <c r="D11" s="54"/>
    </row>
    <row r="12" spans="1:4" x14ac:dyDescent="0.3">
      <c r="A12" s="1" t="s">
        <v>273</v>
      </c>
      <c r="D12" s="54"/>
    </row>
    <row r="13" spans="1:4" x14ac:dyDescent="0.3">
      <c r="A13" s="1" t="s">
        <v>274</v>
      </c>
      <c r="D13" s="54"/>
    </row>
    <row r="14" spans="1:4" x14ac:dyDescent="0.3">
      <c r="D14" s="54"/>
    </row>
    <row r="15" spans="1:4" x14ac:dyDescent="0.3">
      <c r="D15" s="54"/>
    </row>
    <row r="16" spans="1:4" x14ac:dyDescent="0.3">
      <c r="D16" s="54"/>
    </row>
    <row r="17" spans="4:4" x14ac:dyDescent="0.3">
      <c r="D17" s="54"/>
    </row>
    <row r="18" spans="4:4" x14ac:dyDescent="0.3">
      <c r="D18" s="54"/>
    </row>
  </sheetData>
  <pageMargins left="0.7" right="0.7" top="0.78740157499999996" bottom="0.78740157499999996" header="0.3" footer="0.3"/>
  <pageSetup paperSize="9" orientation="portrait"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777DA-A3D0-43AD-AFDD-C236B58622ED}">
  <dimension ref="A1:B10"/>
  <sheetViews>
    <sheetView zoomScale="200" zoomScaleNormal="200" workbookViewId="0">
      <selection activeCell="A11" sqref="A11"/>
    </sheetView>
  </sheetViews>
  <sheetFormatPr baseColWidth="10" defaultRowHeight="14.4" x14ac:dyDescent="0.3"/>
  <cols>
    <col min="1" max="1" width="18.33203125" bestFit="1" customWidth="1"/>
    <col min="2" max="2" width="105.109375" bestFit="1" customWidth="1"/>
  </cols>
  <sheetData>
    <row r="1" spans="1:2" x14ac:dyDescent="0.3">
      <c r="A1" t="s">
        <v>90</v>
      </c>
    </row>
    <row r="4" spans="1:2" x14ac:dyDescent="0.3">
      <c r="A4" s="78"/>
      <c r="B4" t="s">
        <v>89</v>
      </c>
    </row>
    <row r="5" spans="1:2" x14ac:dyDescent="0.3">
      <c r="A5" s="78"/>
      <c r="B5" t="s">
        <v>88</v>
      </c>
    </row>
    <row r="6" spans="1:2" x14ac:dyDescent="0.3">
      <c r="A6" s="78"/>
      <c r="B6" t="s">
        <v>87</v>
      </c>
    </row>
    <row r="7" spans="1:2" x14ac:dyDescent="0.3">
      <c r="A7" s="78"/>
      <c r="B7" t="s">
        <v>86</v>
      </c>
    </row>
    <row r="8" spans="1:2" x14ac:dyDescent="0.3">
      <c r="A8" s="78"/>
      <c r="B8" t="s">
        <v>292</v>
      </c>
    </row>
    <row r="9" spans="1:2" x14ac:dyDescent="0.3">
      <c r="A9" s="78"/>
      <c r="B9" t="s">
        <v>114</v>
      </c>
    </row>
    <row r="10" spans="1:2" x14ac:dyDescent="0.3">
      <c r="A10" s="78"/>
      <c r="B10" t="s">
        <v>293</v>
      </c>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43041-CF63-4592-B0EC-0602832C6989}">
  <dimension ref="A1:C10"/>
  <sheetViews>
    <sheetView zoomScale="200" zoomScaleNormal="200" workbookViewId="0">
      <selection activeCell="A11" sqref="A11"/>
    </sheetView>
  </sheetViews>
  <sheetFormatPr baseColWidth="10" defaultRowHeight="14.4" x14ac:dyDescent="0.3"/>
  <cols>
    <col min="1" max="1" width="18.33203125" customWidth="1"/>
    <col min="2" max="2" width="16.5546875" bestFit="1" customWidth="1"/>
    <col min="3" max="3" width="105.109375" customWidth="1"/>
  </cols>
  <sheetData>
    <row r="1" spans="1:3" x14ac:dyDescent="0.3">
      <c r="A1" t="s">
        <v>90</v>
      </c>
    </row>
    <row r="4" spans="1:3" x14ac:dyDescent="0.3">
      <c r="A4" s="78" t="str">
        <f>LEFT(A1,3)</f>
        <v>Rob</v>
      </c>
      <c r="B4" t="str">
        <f ca="1">_xlfn.FORMULATEXT(A4)</f>
        <v>=LINKS(A1;3)</v>
      </c>
      <c r="C4" t="s">
        <v>89</v>
      </c>
    </row>
    <row r="5" spans="1:3" x14ac:dyDescent="0.3">
      <c r="A5" s="78" t="str">
        <f>RIGHT(A1,3)</f>
        <v>erg</v>
      </c>
      <c r="B5" t="str">
        <f t="shared" ref="B5:B10" ca="1" si="0">_xlfn.FORMULATEXT(A5)</f>
        <v>=RECHTS(A1;3)</v>
      </c>
      <c r="C5" t="s">
        <v>88</v>
      </c>
    </row>
    <row r="6" spans="1:3" x14ac:dyDescent="0.3">
      <c r="A6" s="78" t="str">
        <f>TRIM(A1)</f>
        <v>Robert Klingenberg</v>
      </c>
      <c r="B6" t="str">
        <f t="shared" ca="1" si="0"/>
        <v>=GLÄTTEN(A1)</v>
      </c>
      <c r="C6" t="s">
        <v>87</v>
      </c>
    </row>
    <row r="7" spans="1:3" x14ac:dyDescent="0.3">
      <c r="A7" s="78">
        <f>LEN(A1)</f>
        <v>20</v>
      </c>
      <c r="B7" t="str">
        <f t="shared" ca="1" si="0"/>
        <v>=LÄNGE(A1)</v>
      </c>
      <c r="C7" t="s">
        <v>86</v>
      </c>
    </row>
    <row r="8" spans="1:3" x14ac:dyDescent="0.3">
      <c r="A8" s="78" t="str">
        <f>MID(A1,4,10)</f>
        <v>ert   Klin</v>
      </c>
      <c r="B8" t="str">
        <f t="shared" ca="1" si="0"/>
        <v>=TEIL(A1;4;10)</v>
      </c>
      <c r="C8" t="s">
        <v>292</v>
      </c>
    </row>
    <row r="9" spans="1:3" x14ac:dyDescent="0.3">
      <c r="A9" s="78">
        <f>FIND("o",A1,1)</f>
        <v>2</v>
      </c>
      <c r="B9" t="str">
        <f t="shared" ca="1" si="0"/>
        <v>=FINDEN("o";A1;1)</v>
      </c>
      <c r="C9" t="s">
        <v>114</v>
      </c>
    </row>
    <row r="10" spans="1:3" x14ac:dyDescent="0.3">
      <c r="A10" s="78">
        <f>FIND("K",A1,1)</f>
        <v>10</v>
      </c>
      <c r="B10" t="str">
        <f t="shared" ca="1" si="0"/>
        <v>=FINDEN("K";A1;1)</v>
      </c>
      <c r="C10" t="s">
        <v>293</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EF3286-8106-4FA5-A18C-1BAEA81C3E7E}">
  <dimension ref="A1:B11"/>
  <sheetViews>
    <sheetView zoomScale="200" zoomScaleNormal="200" workbookViewId="0">
      <selection activeCell="A3" sqref="A3"/>
    </sheetView>
  </sheetViews>
  <sheetFormatPr baseColWidth="10" defaultRowHeight="14.4" x14ac:dyDescent="0.3"/>
  <cols>
    <col min="2" max="2" width="70.33203125" customWidth="1"/>
  </cols>
  <sheetData>
    <row r="1" spans="1:2" x14ac:dyDescent="0.3">
      <c r="A1" s="4">
        <v>42918</v>
      </c>
    </row>
    <row r="2" spans="1:2" x14ac:dyDescent="0.3">
      <c r="A2" s="3">
        <f ca="1">TODAY()</f>
        <v>45459</v>
      </c>
      <c r="B2" s="41" t="s">
        <v>96</v>
      </c>
    </row>
    <row r="5" spans="1:2" x14ac:dyDescent="0.3">
      <c r="A5" s="78"/>
      <c r="B5" t="s">
        <v>95</v>
      </c>
    </row>
    <row r="6" spans="1:2" x14ac:dyDescent="0.3">
      <c r="A6" s="78"/>
      <c r="B6" t="s">
        <v>94</v>
      </c>
    </row>
    <row r="7" spans="1:2" x14ac:dyDescent="0.3">
      <c r="A7" s="78"/>
      <c r="B7" t="s">
        <v>93</v>
      </c>
    </row>
    <row r="8" spans="1:2" x14ac:dyDescent="0.3">
      <c r="A8" s="79"/>
      <c r="B8" t="s">
        <v>92</v>
      </c>
    </row>
    <row r="9" spans="1:2" x14ac:dyDescent="0.3">
      <c r="A9" s="78"/>
      <c r="B9" t="s">
        <v>91</v>
      </c>
    </row>
    <row r="10" spans="1:2" x14ac:dyDescent="0.3">
      <c r="A10" s="78"/>
      <c r="B10" t="s">
        <v>103</v>
      </c>
    </row>
    <row r="11" spans="1:2" x14ac:dyDescent="0.3">
      <c r="A11" s="78"/>
      <c r="B11" t="s">
        <v>145</v>
      </c>
    </row>
  </sheetData>
  <pageMargins left="0.7" right="0.7" top="0.78740157499999996" bottom="0.78740157499999996"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D5AB1-C633-47B2-8222-1892A451C39F}">
  <dimension ref="A1:B11"/>
  <sheetViews>
    <sheetView zoomScale="200" zoomScaleNormal="200" workbookViewId="0">
      <selection activeCell="A3" sqref="A3"/>
    </sheetView>
  </sheetViews>
  <sheetFormatPr baseColWidth="10" defaultRowHeight="14.4" x14ac:dyDescent="0.3"/>
  <cols>
    <col min="2" max="2" width="70.33203125" customWidth="1"/>
  </cols>
  <sheetData>
    <row r="1" spans="1:2" x14ac:dyDescent="0.3">
      <c r="A1" s="4">
        <v>42918</v>
      </c>
    </row>
    <row r="2" spans="1:2" x14ac:dyDescent="0.3">
      <c r="A2" s="3">
        <f ca="1">TODAY()</f>
        <v>45459</v>
      </c>
      <c r="B2" s="41" t="s">
        <v>96</v>
      </c>
    </row>
    <row r="5" spans="1:2" x14ac:dyDescent="0.3">
      <c r="A5" s="78">
        <f ca="1">DAY(A2)</f>
        <v>16</v>
      </c>
      <c r="B5" t="s">
        <v>95</v>
      </c>
    </row>
    <row r="6" spans="1:2" x14ac:dyDescent="0.3">
      <c r="A6" s="78">
        <f ca="1">MONTH(A2)</f>
        <v>6</v>
      </c>
      <c r="B6" t="s">
        <v>94</v>
      </c>
    </row>
    <row r="7" spans="1:2" x14ac:dyDescent="0.3">
      <c r="A7" s="78">
        <f ca="1">YEAR(A2)</f>
        <v>2024</v>
      </c>
      <c r="B7" t="s">
        <v>93</v>
      </c>
    </row>
    <row r="8" spans="1:2" x14ac:dyDescent="0.3">
      <c r="A8" s="79">
        <f>DATE(2017,7,2)</f>
        <v>42918</v>
      </c>
      <c r="B8" t="s">
        <v>92</v>
      </c>
    </row>
    <row r="9" spans="1:2" x14ac:dyDescent="0.3">
      <c r="A9" s="78">
        <f ca="1">WEEKDAY(A2,2)</f>
        <v>7</v>
      </c>
      <c r="B9" t="s">
        <v>91</v>
      </c>
    </row>
    <row r="10" spans="1:2" x14ac:dyDescent="0.3">
      <c r="A10" s="78">
        <f ca="1">WEEKNUM(A2,2)</f>
        <v>24</v>
      </c>
      <c r="B10" t="s">
        <v>193</v>
      </c>
    </row>
    <row r="11" spans="1:2" x14ac:dyDescent="0.3">
      <c r="A11" s="78">
        <f ca="1">_xlfn.ISOWEEKNUM(A2)</f>
        <v>24</v>
      </c>
      <c r="B11" t="s">
        <v>145</v>
      </c>
    </row>
  </sheetData>
  <pageMargins left="0.7" right="0.7" top="0.78740157499999996" bottom="0.78740157499999996"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14827-F82C-42B9-A9D0-35D10A53D3E4}">
  <dimension ref="A1:C55"/>
  <sheetViews>
    <sheetView zoomScale="200" zoomScaleNormal="200" workbookViewId="0">
      <selection activeCell="A23" sqref="A23"/>
    </sheetView>
  </sheetViews>
  <sheetFormatPr baseColWidth="10" defaultRowHeight="14.4" x14ac:dyDescent="0.3"/>
  <cols>
    <col min="1" max="1" width="40.33203125" style="11" customWidth="1"/>
    <col min="2" max="2" width="52.109375" customWidth="1"/>
    <col min="3" max="3" width="23.44140625" bestFit="1" customWidth="1"/>
  </cols>
  <sheetData>
    <row r="1" spans="1:1" ht="31.2" x14ac:dyDescent="0.3">
      <c r="A1" s="12" t="s">
        <v>146</v>
      </c>
    </row>
    <row r="2" spans="1:1" x14ac:dyDescent="0.3">
      <c r="A2"/>
    </row>
    <row r="3" spans="1:1" x14ac:dyDescent="0.3">
      <c r="A3" s="21" t="s">
        <v>147</v>
      </c>
    </row>
    <row r="4" spans="1:1" x14ac:dyDescent="0.3">
      <c r="A4"/>
    </row>
    <row r="5" spans="1:1" x14ac:dyDescent="0.3">
      <c r="A5" t="s">
        <v>176</v>
      </c>
    </row>
    <row r="6" spans="1:1" x14ac:dyDescent="0.3">
      <c r="A6"/>
    </row>
    <row r="7" spans="1:1" ht="23.4" x14ac:dyDescent="0.3">
      <c r="A7" s="13" t="s">
        <v>148</v>
      </c>
    </row>
    <row r="8" spans="1:1" x14ac:dyDescent="0.3">
      <c r="A8"/>
    </row>
    <row r="9" spans="1:1" x14ac:dyDescent="0.3">
      <c r="A9" t="s">
        <v>149</v>
      </c>
    </row>
    <row r="10" spans="1:1" x14ac:dyDescent="0.3">
      <c r="A10"/>
    </row>
    <row r="11" spans="1:1" x14ac:dyDescent="0.3">
      <c r="A11" t="s">
        <v>150</v>
      </c>
    </row>
    <row r="12" spans="1:1" x14ac:dyDescent="0.3">
      <c r="A12" s="22"/>
    </row>
    <row r="13" spans="1:1" x14ac:dyDescent="0.3">
      <c r="A13" s="23" t="s">
        <v>177</v>
      </c>
    </row>
    <row r="14" spans="1:1" x14ac:dyDescent="0.3">
      <c r="A14" s="22"/>
    </row>
    <row r="15" spans="1:1" x14ac:dyDescent="0.3">
      <c r="A15" s="23" t="s">
        <v>178</v>
      </c>
    </row>
    <row r="16" spans="1:1" x14ac:dyDescent="0.3">
      <c r="A16"/>
    </row>
    <row r="17" spans="1:3" ht="23.4" x14ac:dyDescent="0.3">
      <c r="A17" s="13" t="s">
        <v>151</v>
      </c>
    </row>
    <row r="18" spans="1:3" x14ac:dyDescent="0.3">
      <c r="A18"/>
    </row>
    <row r="19" spans="1:3" x14ac:dyDescent="0.3">
      <c r="A19" t="s">
        <v>152</v>
      </c>
    </row>
    <row r="20" spans="1:3" x14ac:dyDescent="0.3">
      <c r="A20"/>
    </row>
    <row r="21" spans="1:3" x14ac:dyDescent="0.3">
      <c r="A21" t="s">
        <v>153</v>
      </c>
    </row>
    <row r="22" spans="1:3" x14ac:dyDescent="0.3">
      <c r="A22" s="22"/>
    </row>
    <row r="23" spans="1:3" x14ac:dyDescent="0.3">
      <c r="A23" s="23" t="s">
        <v>179</v>
      </c>
    </row>
    <row r="24" spans="1:3" x14ac:dyDescent="0.3">
      <c r="A24" s="22"/>
    </row>
    <row r="25" spans="1:3" x14ac:dyDescent="0.3">
      <c r="A25" s="23" t="s">
        <v>180</v>
      </c>
    </row>
    <row r="27" spans="1:3" x14ac:dyDescent="0.3">
      <c r="A27" s="14" t="s">
        <v>154</v>
      </c>
      <c r="B27" s="14" t="s">
        <v>155</v>
      </c>
      <c r="C27" s="14" t="s">
        <v>156</v>
      </c>
    </row>
    <row r="28" spans="1:3" x14ac:dyDescent="0.3">
      <c r="A28" s="30" t="s">
        <v>157</v>
      </c>
      <c r="B28" s="15" t="s">
        <v>158</v>
      </c>
      <c r="C28" s="15">
        <v>1</v>
      </c>
    </row>
    <row r="29" spans="1:3" x14ac:dyDescent="0.3">
      <c r="A29" s="30">
        <v>2</v>
      </c>
      <c r="B29" s="15" t="s">
        <v>159</v>
      </c>
      <c r="C29" s="15">
        <v>1</v>
      </c>
    </row>
    <row r="30" spans="1:3" x14ac:dyDescent="0.3">
      <c r="A30" s="30">
        <v>11</v>
      </c>
      <c r="B30" s="15" t="s">
        <v>159</v>
      </c>
      <c r="C30" s="15">
        <v>1</v>
      </c>
    </row>
    <row r="31" spans="1:3" x14ac:dyDescent="0.3">
      <c r="A31" s="30">
        <v>12</v>
      </c>
      <c r="B31" s="15" t="s">
        <v>160</v>
      </c>
      <c r="C31" s="15">
        <v>1</v>
      </c>
    </row>
    <row r="32" spans="1:3" x14ac:dyDescent="0.3">
      <c r="A32" s="30">
        <v>13</v>
      </c>
      <c r="B32" s="15" t="s">
        <v>161</v>
      </c>
      <c r="C32" s="15">
        <v>1</v>
      </c>
    </row>
    <row r="33" spans="1:3" x14ac:dyDescent="0.3">
      <c r="A33" s="30">
        <v>14</v>
      </c>
      <c r="B33" s="15" t="s">
        <v>162</v>
      </c>
      <c r="C33" s="15">
        <v>1</v>
      </c>
    </row>
    <row r="34" spans="1:3" x14ac:dyDescent="0.3">
      <c r="A34" s="30">
        <v>15</v>
      </c>
      <c r="B34" s="15" t="s">
        <v>163</v>
      </c>
      <c r="C34" s="15">
        <v>1</v>
      </c>
    </row>
    <row r="35" spans="1:3" x14ac:dyDescent="0.3">
      <c r="A35" s="30">
        <v>16</v>
      </c>
      <c r="B35" s="15" t="s">
        <v>164</v>
      </c>
      <c r="C35" s="15">
        <v>1</v>
      </c>
    </row>
    <row r="36" spans="1:3" x14ac:dyDescent="0.3">
      <c r="A36" s="30">
        <v>17</v>
      </c>
      <c r="B36" s="15" t="s">
        <v>158</v>
      </c>
      <c r="C36" s="15">
        <v>1</v>
      </c>
    </row>
    <row r="37" spans="1:3" x14ac:dyDescent="0.3">
      <c r="A37" s="30">
        <v>21</v>
      </c>
      <c r="B37" s="15" t="s">
        <v>159</v>
      </c>
      <c r="C37" s="15">
        <v>2</v>
      </c>
    </row>
    <row r="39" spans="1:3" ht="23.4" x14ac:dyDescent="0.3">
      <c r="A39" s="19" t="s">
        <v>165</v>
      </c>
    </row>
    <row r="40" spans="1:3" x14ac:dyDescent="0.3">
      <c r="A40" s="20"/>
    </row>
    <row r="41" spans="1:3" ht="100.8" x14ac:dyDescent="0.3">
      <c r="A41" s="20" t="s">
        <v>166</v>
      </c>
    </row>
    <row r="42" spans="1:3" x14ac:dyDescent="0.3">
      <c r="A42" s="20"/>
    </row>
    <row r="43" spans="1:3" ht="43.2" x14ac:dyDescent="0.3">
      <c r="A43" s="20" t="s">
        <v>167</v>
      </c>
    </row>
    <row r="44" spans="1:3" x14ac:dyDescent="0.3">
      <c r="A44" s="20"/>
    </row>
    <row r="45" spans="1:3" ht="43.2" x14ac:dyDescent="0.3">
      <c r="A45" s="20" t="s">
        <v>168</v>
      </c>
    </row>
    <row r="47" spans="1:3" ht="23.4" x14ac:dyDescent="0.3">
      <c r="A47" s="19" t="s">
        <v>169</v>
      </c>
    </row>
    <row r="49" spans="1:3" ht="115.2" x14ac:dyDescent="0.3">
      <c r="A49" s="11" t="s">
        <v>170</v>
      </c>
    </row>
    <row r="51" spans="1:3" x14ac:dyDescent="0.3">
      <c r="A51" s="14" t="s">
        <v>171</v>
      </c>
      <c r="B51" s="15"/>
      <c r="C51" s="15"/>
    </row>
    <row r="52" spans="1:3" x14ac:dyDescent="0.3">
      <c r="A52" s="16">
        <v>40977</v>
      </c>
      <c r="B52" s="15"/>
      <c r="C52" s="15"/>
    </row>
    <row r="53" spans="1:3" x14ac:dyDescent="0.3">
      <c r="A53" s="17" t="s">
        <v>172</v>
      </c>
      <c r="B53" s="17" t="s">
        <v>148</v>
      </c>
      <c r="C53" s="17" t="s">
        <v>192</v>
      </c>
    </row>
    <row r="54" spans="1:3" ht="28.8" x14ac:dyDescent="0.3">
      <c r="A54" s="15">
        <f>WEEKNUM(A52)</f>
        <v>10</v>
      </c>
      <c r="B54" s="15" t="s">
        <v>174</v>
      </c>
      <c r="C54" s="15" t="str">
        <f ca="1">_xlfn.FORMULATEXT(A54)</f>
        <v>=KALENDERWOCHE(A52)</v>
      </c>
    </row>
    <row r="55" spans="1:3" ht="43.2" x14ac:dyDescent="0.3">
      <c r="A55" s="15">
        <f>WEEKNUM(A52,2)</f>
        <v>11</v>
      </c>
      <c r="B55" s="15" t="s">
        <v>175</v>
      </c>
      <c r="C55" s="31" t="str">
        <f ca="1">_xlfn.FORMULATEXT(A55)</f>
        <v>=KALENDERWOCHE(A52;2)</v>
      </c>
    </row>
  </sheetData>
  <hyperlinks>
    <hyperlink ref="A3" r:id="rId1" display="javascript:" xr:uid="{C41EE5EE-223C-4770-B5C7-E87B627E0759}"/>
  </hyperlinks>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E73BBA-3A63-404B-927C-A45397B1F9B4}">
  <dimension ref="A1:C34"/>
  <sheetViews>
    <sheetView zoomScale="200" zoomScaleNormal="200" workbookViewId="0">
      <selection activeCell="A21" sqref="A21"/>
    </sheetView>
  </sheetViews>
  <sheetFormatPr baseColWidth="10" defaultRowHeight="14.4" x14ac:dyDescent="0.3"/>
  <cols>
    <col min="1" max="1" width="22.44140625" customWidth="1"/>
    <col min="2" max="2" width="37.6640625" customWidth="1"/>
    <col min="3" max="3" width="24.6640625" bestFit="1" customWidth="1"/>
  </cols>
  <sheetData>
    <row r="1" spans="1:1" ht="31.2" x14ac:dyDescent="0.3">
      <c r="A1" s="12" t="s">
        <v>181</v>
      </c>
    </row>
    <row r="3" spans="1:1" x14ac:dyDescent="0.3">
      <c r="A3" s="21" t="s">
        <v>147</v>
      </c>
    </row>
    <row r="5" spans="1:1" x14ac:dyDescent="0.3">
      <c r="A5" t="s">
        <v>182</v>
      </c>
    </row>
    <row r="7" spans="1:1" ht="23.4" x14ac:dyDescent="0.3">
      <c r="A7" s="13" t="s">
        <v>148</v>
      </c>
    </row>
    <row r="9" spans="1:1" x14ac:dyDescent="0.3">
      <c r="A9" t="s">
        <v>183</v>
      </c>
    </row>
    <row r="11" spans="1:1" ht="23.4" x14ac:dyDescent="0.3">
      <c r="A11" s="13" t="s">
        <v>151</v>
      </c>
    </row>
    <row r="13" spans="1:1" x14ac:dyDescent="0.3">
      <c r="A13" t="s">
        <v>184</v>
      </c>
    </row>
    <row r="15" spans="1:1" x14ac:dyDescent="0.3">
      <c r="A15" t="s">
        <v>185</v>
      </c>
    </row>
    <row r="16" spans="1:1" x14ac:dyDescent="0.3">
      <c r="A16" s="22"/>
    </row>
    <row r="17" spans="1:3" x14ac:dyDescent="0.3">
      <c r="A17" s="23" t="s">
        <v>186</v>
      </c>
    </row>
    <row r="19" spans="1:3" ht="23.4" x14ac:dyDescent="0.3">
      <c r="A19" s="13" t="s">
        <v>187</v>
      </c>
    </row>
    <row r="20" spans="1:3" x14ac:dyDescent="0.3">
      <c r="A20" s="22"/>
    </row>
    <row r="21" spans="1:3" x14ac:dyDescent="0.3">
      <c r="A21" s="22" t="s">
        <v>188</v>
      </c>
    </row>
    <row r="22" spans="1:3" x14ac:dyDescent="0.3">
      <c r="A22" s="22"/>
    </row>
    <row r="23" spans="1:3" x14ac:dyDescent="0.3">
      <c r="A23" s="22" t="s">
        <v>189</v>
      </c>
    </row>
    <row r="24" spans="1:3" x14ac:dyDescent="0.3">
      <c r="A24" s="22"/>
    </row>
    <row r="25" spans="1:3" x14ac:dyDescent="0.3">
      <c r="A25" s="22" t="s">
        <v>190</v>
      </c>
    </row>
    <row r="27" spans="1:3" ht="23.4" x14ac:dyDescent="0.3">
      <c r="A27" s="13" t="s">
        <v>169</v>
      </c>
    </row>
    <row r="29" spans="1:3" x14ac:dyDescent="0.3">
      <c r="A29" t="s">
        <v>170</v>
      </c>
    </row>
    <row r="31" spans="1:3" x14ac:dyDescent="0.3">
      <c r="A31" s="24" t="s">
        <v>117</v>
      </c>
      <c r="B31" s="15"/>
      <c r="C31" s="15"/>
    </row>
    <row r="32" spans="1:3" x14ac:dyDescent="0.3">
      <c r="A32" s="25">
        <v>40977</v>
      </c>
      <c r="B32" s="15"/>
      <c r="C32" s="15"/>
    </row>
    <row r="33" spans="1:3" x14ac:dyDescent="0.3">
      <c r="A33" s="26" t="s">
        <v>172</v>
      </c>
      <c r="B33" s="17" t="s">
        <v>148</v>
      </c>
      <c r="C33" s="17" t="s">
        <v>192</v>
      </c>
    </row>
    <row r="34" spans="1:3" ht="43.2" x14ac:dyDescent="0.3">
      <c r="A34" s="29">
        <f>_xlfn.ISOWEEKNUM(A32)</f>
        <v>10</v>
      </c>
      <c r="B34" s="28" t="s">
        <v>191</v>
      </c>
      <c r="C34" s="27" t="str">
        <f ca="1">_xlfn.FORMULATEXT(A34)</f>
        <v>=ISOKALENDERWOCHE(A32)</v>
      </c>
    </row>
  </sheetData>
  <hyperlinks>
    <hyperlink ref="A3" r:id="rId1" display="javascript:" xr:uid="{E87BC0FD-CFAC-41D4-A07D-87AE93020820}"/>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9E485-3A0D-40E8-977C-6F8693F0AF21}">
  <dimension ref="A1:A10"/>
  <sheetViews>
    <sheetView zoomScale="200" zoomScaleNormal="200" workbookViewId="0">
      <selection activeCell="A11" sqref="A11"/>
    </sheetView>
  </sheetViews>
  <sheetFormatPr baseColWidth="10" defaultRowHeight="14.4" x14ac:dyDescent="0.3"/>
  <cols>
    <col min="1" max="1" width="108.33203125" customWidth="1"/>
  </cols>
  <sheetData>
    <row r="1" spans="1:1" x14ac:dyDescent="0.3">
      <c r="A1" t="s">
        <v>1</v>
      </c>
    </row>
    <row r="3" spans="1:1" x14ac:dyDescent="0.3">
      <c r="A3" t="s">
        <v>0</v>
      </c>
    </row>
    <row r="4" spans="1:1" x14ac:dyDescent="0.3">
      <c r="A4" t="s">
        <v>2</v>
      </c>
    </row>
    <row r="6" spans="1:1" x14ac:dyDescent="0.3">
      <c r="A6" t="s">
        <v>3</v>
      </c>
    </row>
    <row r="7" spans="1:1" x14ac:dyDescent="0.3">
      <c r="A7" t="s">
        <v>4</v>
      </c>
    </row>
    <row r="8" spans="1:1" x14ac:dyDescent="0.3">
      <c r="A8" t="s">
        <v>5</v>
      </c>
    </row>
    <row r="9" spans="1:1" x14ac:dyDescent="0.3">
      <c r="A9" t="s">
        <v>6</v>
      </c>
    </row>
    <row r="10" spans="1:1" x14ac:dyDescent="0.3">
      <c r="A10" t="s">
        <v>7</v>
      </c>
    </row>
  </sheetData>
  <pageMargins left="0.7" right="0.7" top="0.78740157499999996" bottom="0.78740157499999996"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69E30-D4E0-4AAF-92B9-F86EED637497}">
  <dimension ref="A1:B22"/>
  <sheetViews>
    <sheetView zoomScale="175" zoomScaleNormal="175" workbookViewId="0">
      <selection activeCell="A3" sqref="A3"/>
    </sheetView>
  </sheetViews>
  <sheetFormatPr baseColWidth="10" defaultRowHeight="14.4" x14ac:dyDescent="0.3"/>
  <cols>
    <col min="1" max="1" width="34" customWidth="1"/>
    <col min="2" max="2" width="35.5546875" customWidth="1"/>
  </cols>
  <sheetData>
    <row r="1" spans="1:2" x14ac:dyDescent="0.3">
      <c r="A1" t="s">
        <v>194</v>
      </c>
    </row>
    <row r="2" spans="1:2" x14ac:dyDescent="0.3">
      <c r="A2" t="s">
        <v>195</v>
      </c>
    </row>
    <row r="4" spans="1:2" x14ac:dyDescent="0.3">
      <c r="A4" s="33"/>
      <c r="B4" t="s">
        <v>196</v>
      </c>
    </row>
    <row r="5" spans="1:2" x14ac:dyDescent="0.3">
      <c r="A5" s="33"/>
      <c r="B5" t="s">
        <v>197</v>
      </c>
    </row>
    <row r="6" spans="1:2" x14ac:dyDescent="0.3">
      <c r="A6" s="34"/>
      <c r="B6" t="s">
        <v>198</v>
      </c>
    </row>
    <row r="8" spans="1:2" x14ac:dyDescent="0.3">
      <c r="A8" t="s">
        <v>199</v>
      </c>
    </row>
    <row r="9" spans="1:2" x14ac:dyDescent="0.3">
      <c r="A9" t="s">
        <v>201</v>
      </c>
    </row>
    <row r="10" spans="1:2" x14ac:dyDescent="0.3">
      <c r="A10" t="s">
        <v>200</v>
      </c>
    </row>
    <row r="12" spans="1:2" x14ac:dyDescent="0.3">
      <c r="A12" t="s">
        <v>203</v>
      </c>
    </row>
    <row r="13" spans="1:2" x14ac:dyDescent="0.3">
      <c r="A13" t="s">
        <v>202</v>
      </c>
    </row>
    <row r="14" spans="1:2" x14ac:dyDescent="0.3">
      <c r="A14" s="32" t="s">
        <v>209</v>
      </c>
    </row>
    <row r="15" spans="1:2" x14ac:dyDescent="0.3">
      <c r="A15" s="32" t="s">
        <v>204</v>
      </c>
    </row>
    <row r="17" spans="1:2" x14ac:dyDescent="0.3">
      <c r="A17" s="6"/>
      <c r="B17" t="s">
        <v>205</v>
      </c>
    </row>
    <row r="18" spans="1:2" x14ac:dyDescent="0.3">
      <c r="A18" s="6"/>
      <c r="B18" t="s">
        <v>206</v>
      </c>
    </row>
    <row r="19" spans="1:2" x14ac:dyDescent="0.3">
      <c r="A19" s="6"/>
      <c r="B19" t="s">
        <v>207</v>
      </c>
    </row>
    <row r="20" spans="1:2" x14ac:dyDescent="0.3">
      <c r="A20" s="6"/>
      <c r="B20" t="s">
        <v>208</v>
      </c>
    </row>
    <row r="22" spans="1:2" x14ac:dyDescent="0.3">
      <c r="A22" s="48" t="s">
        <v>243</v>
      </c>
    </row>
  </sheetData>
  <pageMargins left="0.7" right="0.7" top="0.78740157499999996" bottom="0.78740157499999996"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8BEA2-F3AB-4B0A-A1AB-B3E1A4870C39}">
  <dimension ref="A1:B22"/>
  <sheetViews>
    <sheetView zoomScale="175" zoomScaleNormal="175" workbookViewId="0">
      <selection activeCell="A19" sqref="A19"/>
    </sheetView>
  </sheetViews>
  <sheetFormatPr baseColWidth="10" defaultRowHeight="14.4" x14ac:dyDescent="0.3"/>
  <cols>
    <col min="1" max="1" width="36.109375" customWidth="1"/>
    <col min="2" max="2" width="98.77734375" customWidth="1"/>
  </cols>
  <sheetData>
    <row r="1" spans="1:2" x14ac:dyDescent="0.3">
      <c r="A1" t="s">
        <v>242</v>
      </c>
    </row>
    <row r="2" spans="1:2" x14ac:dyDescent="0.3">
      <c r="A2" t="s">
        <v>195</v>
      </c>
    </row>
    <row r="4" spans="1:2" x14ac:dyDescent="0.3">
      <c r="A4" s="33">
        <f ca="1">TODAY()</f>
        <v>45459</v>
      </c>
      <c r="B4" t="s">
        <v>196</v>
      </c>
    </row>
    <row r="5" spans="1:2" x14ac:dyDescent="0.3">
      <c r="A5" s="33">
        <v>25341</v>
      </c>
      <c r="B5" t="s">
        <v>197</v>
      </c>
    </row>
    <row r="6" spans="1:2" x14ac:dyDescent="0.3">
      <c r="A6" s="34">
        <f ca="1">A4-A5</f>
        <v>20118</v>
      </c>
      <c r="B6" t="s">
        <v>198</v>
      </c>
    </row>
    <row r="8" spans="1:2" x14ac:dyDescent="0.3">
      <c r="A8" t="s">
        <v>199</v>
      </c>
    </row>
    <row r="9" spans="1:2" x14ac:dyDescent="0.3">
      <c r="A9" t="s">
        <v>201</v>
      </c>
    </row>
    <row r="10" spans="1:2" x14ac:dyDescent="0.3">
      <c r="A10" t="s">
        <v>200</v>
      </c>
    </row>
    <row r="12" spans="1:2" x14ac:dyDescent="0.3">
      <c r="A12" t="s">
        <v>203</v>
      </c>
    </row>
    <row r="13" spans="1:2" x14ac:dyDescent="0.3">
      <c r="A13" t="s">
        <v>202</v>
      </c>
    </row>
    <row r="14" spans="1:2" x14ac:dyDescent="0.3">
      <c r="A14" s="32" t="s">
        <v>209</v>
      </c>
    </row>
    <row r="15" spans="1:2" x14ac:dyDescent="0.3">
      <c r="A15" s="32" t="s">
        <v>204</v>
      </c>
    </row>
    <row r="17" spans="1:2" x14ac:dyDescent="0.3">
      <c r="A17" s="6">
        <f ca="1">A6/365.25</f>
        <v>55.080082135523611</v>
      </c>
      <c r="B17" t="s">
        <v>205</v>
      </c>
    </row>
    <row r="18" spans="1:2" x14ac:dyDescent="0.3">
      <c r="A18" s="6">
        <f ca="1">INT(A17)</f>
        <v>55</v>
      </c>
      <c r="B18" t="s">
        <v>206</v>
      </c>
    </row>
    <row r="19" spans="1:2" x14ac:dyDescent="0.3">
      <c r="A19" s="6">
        <f ca="1">INT(12*(A17-A18))</f>
        <v>0</v>
      </c>
      <c r="B19" t="s">
        <v>207</v>
      </c>
    </row>
    <row r="20" spans="1:2" x14ac:dyDescent="0.3">
      <c r="A20" s="6" t="str">
        <f ca="1">"Die Person ist " &amp; A18 &amp; " Jahre und " &amp; A19 &amp; " Monate jung"</f>
        <v>Die Person ist 55 Jahre und 0 Monate jung</v>
      </c>
      <c r="B20" t="s">
        <v>208</v>
      </c>
    </row>
    <row r="22" spans="1:2" x14ac:dyDescent="0.3">
      <c r="A22" s="48" t="s">
        <v>243</v>
      </c>
    </row>
  </sheetData>
  <pageMargins left="0.7" right="0.7" top="0.78740157499999996" bottom="0.78740157499999996"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2F66D-F966-445B-9238-464B32414EB2}">
  <dimension ref="A1:A15"/>
  <sheetViews>
    <sheetView zoomScale="200" zoomScaleNormal="200" workbookViewId="0">
      <selection activeCell="A9" sqref="A9"/>
    </sheetView>
  </sheetViews>
  <sheetFormatPr baseColWidth="10" defaultRowHeight="14.4" x14ac:dyDescent="0.3"/>
  <cols>
    <col min="1" max="1" width="128.44140625" style="11" customWidth="1"/>
  </cols>
  <sheetData>
    <row r="1" spans="1:1" ht="23.4" x14ac:dyDescent="0.3">
      <c r="A1" s="19" t="s">
        <v>210</v>
      </c>
    </row>
    <row r="3" spans="1:1" x14ac:dyDescent="0.3">
      <c r="A3" s="11" t="s">
        <v>211</v>
      </c>
    </row>
    <row r="4" spans="1:1" x14ac:dyDescent="0.3">
      <c r="A4" s="18" t="s">
        <v>218</v>
      </c>
    </row>
    <row r="5" spans="1:1" x14ac:dyDescent="0.3">
      <c r="A5" s="18"/>
    </row>
    <row r="6" spans="1:1" x14ac:dyDescent="0.3">
      <c r="A6" s="11" t="s">
        <v>212</v>
      </c>
    </row>
    <row r="7" spans="1:1" x14ac:dyDescent="0.3">
      <c r="A7" s="20"/>
    </row>
    <row r="8" spans="1:1" x14ac:dyDescent="0.3">
      <c r="A8" s="20" t="s">
        <v>213</v>
      </c>
    </row>
    <row r="9" spans="1:1" x14ac:dyDescent="0.3">
      <c r="A9" s="20" t="s">
        <v>214</v>
      </c>
    </row>
    <row r="10" spans="1:1" x14ac:dyDescent="0.3">
      <c r="A10" s="20" t="s">
        <v>215</v>
      </c>
    </row>
    <row r="12" spans="1:1" x14ac:dyDescent="0.3">
      <c r="A12" s="11" t="s">
        <v>216</v>
      </c>
    </row>
    <row r="13" spans="1:1" ht="28.8" x14ac:dyDescent="0.3">
      <c r="A13" s="11" t="s">
        <v>217</v>
      </c>
    </row>
    <row r="15" spans="1:1" x14ac:dyDescent="0.3">
      <c r="A15" s="11" t="s">
        <v>219</v>
      </c>
    </row>
  </sheetData>
  <hyperlinks>
    <hyperlink ref="A4" r:id="rId1" xr:uid="{651826E7-E4DE-4C22-A272-E866499F10D3}"/>
  </hyperlinks>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803C6-C4DB-47E4-BDB8-8BDC88BF196A}">
  <dimension ref="A1:C19"/>
  <sheetViews>
    <sheetView zoomScale="200" zoomScaleNormal="200" workbookViewId="0">
      <selection activeCell="E4" sqref="E4"/>
    </sheetView>
  </sheetViews>
  <sheetFormatPr baseColWidth="10" defaultRowHeight="14.4" x14ac:dyDescent="0.3"/>
  <cols>
    <col min="2" max="2" width="16.33203125" customWidth="1"/>
    <col min="3" max="3" width="98.88671875" customWidth="1"/>
  </cols>
  <sheetData>
    <row r="1" spans="1:3" ht="21" x14ac:dyDescent="0.4">
      <c r="A1" s="35" t="s">
        <v>228</v>
      </c>
    </row>
    <row r="3" spans="1:3" x14ac:dyDescent="0.3">
      <c r="A3" t="s">
        <v>220</v>
      </c>
      <c r="B3" s="42">
        <f ca="1">YEAR(TODAY())</f>
        <v>2024</v>
      </c>
    </row>
    <row r="5" spans="1:3" x14ac:dyDescent="0.3">
      <c r="B5" s="36" t="s">
        <v>173</v>
      </c>
      <c r="C5" s="36" t="s">
        <v>172</v>
      </c>
    </row>
    <row r="6" spans="1:3" x14ac:dyDescent="0.3">
      <c r="A6" s="37" t="s">
        <v>221</v>
      </c>
      <c r="B6" s="37" t="str">
        <f ca="1">IF((MOD(B3,4)=0)-(MOD(B3,100)=0)+(MOD(B3,400)=0)=0,"kein Schaltjahr","Schaltjahr")</f>
        <v>Schaltjahr</v>
      </c>
      <c r="C6" s="38" t="str">
        <f ca="1">_xlfn.FORMULATEXT(B6)</f>
        <v>=WENN((REST(B3;4)=0)-(REST(B3;100)=0)+(REST(B3;400)=0)=0;"kein Schaltjahr";"Schaltjahr")</v>
      </c>
    </row>
    <row r="8" spans="1:3" x14ac:dyDescent="0.3">
      <c r="B8" s="36" t="s">
        <v>173</v>
      </c>
      <c r="C8" s="36" t="s">
        <v>172</v>
      </c>
    </row>
    <row r="9" spans="1:3" x14ac:dyDescent="0.3">
      <c r="A9" s="37" t="s">
        <v>222</v>
      </c>
      <c r="B9" s="37" t="str">
        <f ca="1">CHOOSE(OR(AND(MOD(B3,4)=0,MOD(B3,100)&lt;&gt;0),MOD(B3,400)=0)+1,"kein Schaltjahr","Schaltjahr")</f>
        <v>Schaltjahr</v>
      </c>
      <c r="C9" s="38" t="str">
        <f ca="1">_xlfn.FORMULATEXT(B9)</f>
        <v>=WAHL(ODER(UND(REST(B3;4)=0;REST(B3;100)&lt;&gt;0);REST(B3;400)=0)+1;"kein Schaltjahr";"Schaltjahr")</v>
      </c>
    </row>
    <row r="11" spans="1:3" x14ac:dyDescent="0.3">
      <c r="B11" s="36" t="s">
        <v>173</v>
      </c>
      <c r="C11" s="36" t="s">
        <v>172</v>
      </c>
    </row>
    <row r="12" spans="1:3" x14ac:dyDescent="0.3">
      <c r="A12" s="37" t="s">
        <v>223</v>
      </c>
      <c r="B12" s="37" t="str">
        <f ca="1">IF(AND(DAY(DATE(B3,3,0))=29,B3&lt;&gt;1900),"Schaltjahr","kein Schaltjahr")</f>
        <v>Schaltjahr</v>
      </c>
      <c r="C12" s="38" t="str">
        <f ca="1">_xlfn.FORMULATEXT(B12)</f>
        <v>=WENN(UND(TAG(DATUM(B3;3;0))=29;B3&lt;&gt;1900);"Schaltjahr";"kein Schaltjahr")</v>
      </c>
    </row>
    <row r="14" spans="1:3" x14ac:dyDescent="0.3">
      <c r="A14" s="40" t="s">
        <v>224</v>
      </c>
      <c r="B14" s="40" t="s">
        <v>225</v>
      </c>
      <c r="C14" s="41"/>
    </row>
    <row r="16" spans="1:3" x14ac:dyDescent="0.3">
      <c r="A16" t="s">
        <v>230</v>
      </c>
    </row>
    <row r="17" spans="1:1" x14ac:dyDescent="0.3">
      <c r="A17" t="s">
        <v>231</v>
      </c>
    </row>
    <row r="18" spans="1:1" x14ac:dyDescent="0.3">
      <c r="A18" t="s">
        <v>244</v>
      </c>
    </row>
    <row r="19" spans="1:1" x14ac:dyDescent="0.3">
      <c r="A19" t="s">
        <v>232</v>
      </c>
    </row>
  </sheetData>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0FD6C-8F01-4107-B749-FFBBE2E9C97F}">
  <dimension ref="A1:C19"/>
  <sheetViews>
    <sheetView zoomScale="200" zoomScaleNormal="200" workbookViewId="0">
      <selection activeCell="E4" sqref="E4"/>
    </sheetView>
  </sheetViews>
  <sheetFormatPr baseColWidth="10" defaultRowHeight="14.4" x14ac:dyDescent="0.3"/>
  <cols>
    <col min="2" max="2" width="14.109375" customWidth="1"/>
    <col min="3" max="3" width="103.21875" bestFit="1" customWidth="1"/>
  </cols>
  <sheetData>
    <row r="1" spans="1:3" ht="21" x14ac:dyDescent="0.4">
      <c r="A1" s="35" t="s">
        <v>229</v>
      </c>
    </row>
    <row r="3" spans="1:3" x14ac:dyDescent="0.3">
      <c r="A3" t="s">
        <v>226</v>
      </c>
      <c r="B3" s="39">
        <f ca="1">TODAY()</f>
        <v>45459</v>
      </c>
    </row>
    <row r="5" spans="1:3" x14ac:dyDescent="0.3">
      <c r="B5" s="36" t="s">
        <v>173</v>
      </c>
      <c r="C5" s="36" t="s">
        <v>172</v>
      </c>
    </row>
    <row r="6" spans="1:3" x14ac:dyDescent="0.3">
      <c r="A6" s="37" t="s">
        <v>221</v>
      </c>
      <c r="B6" s="37" t="str">
        <f ca="1">IF((MOD(YEAR(B3),4)=0)-(MOD(YEAR(B3),100)=0)+(MOD(YEAR(B3),400)=0)=0,"kein Schaltjahr","Schaltjahr")</f>
        <v>Schaltjahr</v>
      </c>
      <c r="C6" s="38" t="str">
        <f ca="1">_xlfn.FORMULATEXT(B6)</f>
        <v>=WENN((REST(JAHR(B3);4)=0)-(REST(JAHR(B3);100)=0)+(REST(JAHR(B3);400)=0)=0;"kein Schaltjahr";"Schaltjahr")</v>
      </c>
    </row>
    <row r="8" spans="1:3" x14ac:dyDescent="0.3">
      <c r="B8" s="36" t="s">
        <v>173</v>
      </c>
      <c r="C8" s="36" t="s">
        <v>172</v>
      </c>
    </row>
    <row r="9" spans="1:3" x14ac:dyDescent="0.3">
      <c r="A9" s="37" t="s">
        <v>222</v>
      </c>
      <c r="B9" s="37" t="str">
        <f ca="1">CHOOSE(OR(AND(MOD(YEAR(B3),4)=0,MOD(YEAR(B3),100)&lt;&gt;0),MOD(YEAR(B3),400)=0)+1,"kein Schaltjahr","Schaltjahr")</f>
        <v>Schaltjahr</v>
      </c>
      <c r="C9" s="38" t="str">
        <f ca="1">_xlfn.FORMULATEXT(B9)</f>
        <v>=WAHL(ODER(UND(REST(JAHR(B3);4)=0;REST(JAHR(B3);100)&lt;&gt;0);REST(JAHR(B3);400)=0)+1;"kein Schaltjahr";"Schaltjahr")</v>
      </c>
    </row>
    <row r="11" spans="1:3" x14ac:dyDescent="0.3">
      <c r="B11" s="36" t="s">
        <v>173</v>
      </c>
      <c r="C11" s="36" t="s">
        <v>172</v>
      </c>
    </row>
    <row r="12" spans="1:3" x14ac:dyDescent="0.3">
      <c r="A12" s="37" t="s">
        <v>223</v>
      </c>
      <c r="B12" s="37" t="str">
        <f ca="1">IF(AND(DAY(DATE(YEAR(B3),3,0))=29,YEAR(B3)&lt;&gt;1900),"Schaltjahr","kein Schaltjahr")</f>
        <v>Schaltjahr</v>
      </c>
      <c r="C12" s="38" t="str">
        <f ca="1">_xlfn.FORMULATEXT(B12)</f>
        <v>=WENN(UND(TAG(DATUM(JAHR(B3);3;0))=29;JAHR(B3)&lt;&gt;1900);"Schaltjahr";"kein Schaltjahr")</v>
      </c>
    </row>
    <row r="14" spans="1:3" x14ac:dyDescent="0.3">
      <c r="A14" s="40" t="s">
        <v>224</v>
      </c>
      <c r="B14" s="40" t="s">
        <v>227</v>
      </c>
      <c r="C14" s="41"/>
    </row>
    <row r="15" spans="1:3" x14ac:dyDescent="0.3">
      <c r="A15" t="s">
        <v>233</v>
      </c>
    </row>
    <row r="16" spans="1:3" x14ac:dyDescent="0.3">
      <c r="A16" t="s">
        <v>230</v>
      </c>
    </row>
    <row r="17" spans="1:1" x14ac:dyDescent="0.3">
      <c r="A17" t="s">
        <v>231</v>
      </c>
    </row>
    <row r="18" spans="1:1" x14ac:dyDescent="0.3">
      <c r="A18" t="s">
        <v>244</v>
      </c>
    </row>
    <row r="19" spans="1:1" x14ac:dyDescent="0.3">
      <c r="A19" t="s">
        <v>232</v>
      </c>
    </row>
  </sheetData>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E672C-6FAD-49F5-9806-6E8402E6EFEE}">
  <dimension ref="A1:E70"/>
  <sheetViews>
    <sheetView zoomScale="175" zoomScaleNormal="175" workbookViewId="0">
      <selection activeCell="E4" sqref="E4"/>
    </sheetView>
  </sheetViews>
  <sheetFormatPr baseColWidth="10" defaultRowHeight="14.4" x14ac:dyDescent="0.3"/>
  <cols>
    <col min="1" max="1" width="10.21875" bestFit="1" customWidth="1"/>
    <col min="2" max="2" width="19.33203125" bestFit="1" customWidth="1"/>
    <col min="3" max="3" width="19.33203125" customWidth="1"/>
    <col min="4" max="4" width="13.33203125" bestFit="1" customWidth="1"/>
    <col min="5" max="5" width="66.21875" customWidth="1"/>
  </cols>
  <sheetData>
    <row r="1" spans="1:5" x14ac:dyDescent="0.3">
      <c r="A1" s="49">
        <v>25341</v>
      </c>
      <c r="B1" t="s">
        <v>245</v>
      </c>
      <c r="D1" s="41">
        <f ca="1">YEAR(A2)-YEAR(A1)+1</f>
        <v>56</v>
      </c>
      <c r="E1" t="s">
        <v>249</v>
      </c>
    </row>
    <row r="2" spans="1:5" x14ac:dyDescent="0.3">
      <c r="A2" s="49">
        <f ca="1">TODAY()</f>
        <v>45459</v>
      </c>
      <c r="B2" t="s">
        <v>246</v>
      </c>
      <c r="D2" s="41">
        <f ca="1">COUNTIF(B:B,"Ja - Schaltjahr")</f>
        <v>14</v>
      </c>
      <c r="E2" t="s">
        <v>251</v>
      </c>
    </row>
    <row r="3" spans="1:5" x14ac:dyDescent="0.3">
      <c r="A3" s="32" t="str">
        <f ca="1">IF(DATE(YEAR($A$2),MONTH($A$2),DAY($A$2))&lt;=DATE(YEAR($A$1),MONTH($A$1),DAY($A$1)),"Enddatum ist kleiner oder identisch mit dem Startdatum!","")</f>
        <v/>
      </c>
      <c r="D3" s="41">
        <f ca="1">COUNTIF(B:B,"Nein - kein Schaltjahr")</f>
        <v>42</v>
      </c>
      <c r="E3" t="s">
        <v>252</v>
      </c>
    </row>
    <row r="4" spans="1:5" x14ac:dyDescent="0.3">
      <c r="A4" s="50">
        <f ca="1">D2</f>
        <v>14</v>
      </c>
      <c r="B4" t="s">
        <v>248</v>
      </c>
      <c r="D4" s="41">
        <f ca="1">SUM(D2:D3)</f>
        <v>56</v>
      </c>
      <c r="E4" t="s">
        <v>253</v>
      </c>
    </row>
    <row r="5" spans="1:5" x14ac:dyDescent="0.3">
      <c r="D5" t="s">
        <v>254</v>
      </c>
      <c r="E5" s="32" t="str">
        <f ca="1">IF(D1&lt;&gt;D4,"Fehler in Jahressummen!","Alles OK")</f>
        <v>Alles OK</v>
      </c>
    </row>
    <row r="6" spans="1:5" x14ac:dyDescent="0.3">
      <c r="A6" t="s">
        <v>247</v>
      </c>
      <c r="B6" t="s">
        <v>250</v>
      </c>
    </row>
    <row r="7" spans="1:5" x14ac:dyDescent="0.3">
      <c r="A7">
        <f ca="1">IF(YEAR($A$1)+ROW(A1)-1&gt;YEAR($A$2),"",YEAR($A$1)+ROW(A1)-1)</f>
        <v>1969</v>
      </c>
      <c r="B7" t="str">
        <f ca="1">IF(A7="","",IF((MOD(A7,4)=0)-(MOD(A7,100)=0)+(MOD(A7,400)=0)=0,"Nein - kein Schaltjahr","Ja - Schaltjahr"))</f>
        <v>Nein - kein Schaltjahr</v>
      </c>
      <c r="D7" t="s">
        <v>255</v>
      </c>
    </row>
    <row r="8" spans="1:5" x14ac:dyDescent="0.3">
      <c r="A8">
        <f t="shared" ref="A8:A70" ca="1" si="0">IF(YEAR($A$1)+ROW(A2)-1&gt;YEAR($A$2),"",YEAR($A$1)+ROW(A2)-1)</f>
        <v>1970</v>
      </c>
      <c r="B8" t="str">
        <f t="shared" ref="B8:B70" ca="1" si="1">IF(A8="","",IF((MOD(A8,4)=0)-(MOD(A8,100)=0)+(MOD(A8,400)=0)=0,"Nein - kein Schaltjahr","Ja - Schaltjahr"))</f>
        <v>Nein - kein Schaltjahr</v>
      </c>
      <c r="D8" t="s">
        <v>256</v>
      </c>
    </row>
    <row r="9" spans="1:5" x14ac:dyDescent="0.3">
      <c r="A9">
        <f t="shared" ca="1" si="0"/>
        <v>1971</v>
      </c>
      <c r="B9" t="str">
        <f t="shared" ca="1" si="1"/>
        <v>Nein - kein Schaltjahr</v>
      </c>
      <c r="D9" t="s">
        <v>257</v>
      </c>
    </row>
    <row r="10" spans="1:5" x14ac:dyDescent="0.3">
      <c r="A10">
        <f t="shared" ca="1" si="0"/>
        <v>1972</v>
      </c>
      <c r="B10" t="str">
        <f t="shared" ca="1" si="1"/>
        <v>Ja - Schaltjahr</v>
      </c>
      <c r="D10" t="s">
        <v>258</v>
      </c>
    </row>
    <row r="11" spans="1:5" x14ac:dyDescent="0.3">
      <c r="A11">
        <f t="shared" ca="1" si="0"/>
        <v>1973</v>
      </c>
      <c r="B11" t="str">
        <f t="shared" ca="1" si="1"/>
        <v>Nein - kein Schaltjahr</v>
      </c>
      <c r="D11" t="s">
        <v>259</v>
      </c>
    </row>
    <row r="12" spans="1:5" x14ac:dyDescent="0.3">
      <c r="A12">
        <f t="shared" ca="1" si="0"/>
        <v>1974</v>
      </c>
      <c r="B12" t="str">
        <f t="shared" ca="1" si="1"/>
        <v>Nein - kein Schaltjahr</v>
      </c>
      <c r="D12" t="s">
        <v>260</v>
      </c>
    </row>
    <row r="13" spans="1:5" x14ac:dyDescent="0.3">
      <c r="A13">
        <f t="shared" ca="1" si="0"/>
        <v>1975</v>
      </c>
      <c r="B13" t="str">
        <f t="shared" ca="1" si="1"/>
        <v>Nein - kein Schaltjahr</v>
      </c>
      <c r="D13" t="s">
        <v>261</v>
      </c>
    </row>
    <row r="14" spans="1:5" x14ac:dyDescent="0.3">
      <c r="A14">
        <f t="shared" ca="1" si="0"/>
        <v>1976</v>
      </c>
      <c r="B14" t="str">
        <f t="shared" ca="1" si="1"/>
        <v>Ja - Schaltjahr</v>
      </c>
      <c r="D14" t="s">
        <v>262</v>
      </c>
    </row>
    <row r="15" spans="1:5" x14ac:dyDescent="0.3">
      <c r="A15">
        <f t="shared" ca="1" si="0"/>
        <v>1977</v>
      </c>
      <c r="B15" t="str">
        <f t="shared" ca="1" si="1"/>
        <v>Nein - kein Schaltjahr</v>
      </c>
      <c r="D15" t="s">
        <v>263</v>
      </c>
    </row>
    <row r="16" spans="1:5" x14ac:dyDescent="0.3">
      <c r="A16">
        <f t="shared" ca="1" si="0"/>
        <v>1978</v>
      </c>
      <c r="B16" t="str">
        <f t="shared" ca="1" si="1"/>
        <v>Nein - kein Schaltjahr</v>
      </c>
      <c r="D16" t="s">
        <v>264</v>
      </c>
    </row>
    <row r="17" spans="1:4" x14ac:dyDescent="0.3">
      <c r="A17">
        <f t="shared" ca="1" si="0"/>
        <v>1979</v>
      </c>
      <c r="B17" t="str">
        <f t="shared" ca="1" si="1"/>
        <v>Nein - kein Schaltjahr</v>
      </c>
    </row>
    <row r="18" spans="1:4" x14ac:dyDescent="0.3">
      <c r="A18">
        <f t="shared" ca="1" si="0"/>
        <v>1980</v>
      </c>
      <c r="B18" t="str">
        <f t="shared" ca="1" si="1"/>
        <v>Ja - Schaltjahr</v>
      </c>
      <c r="D18" s="32" t="s">
        <v>265</v>
      </c>
    </row>
    <row r="19" spans="1:4" x14ac:dyDescent="0.3">
      <c r="A19">
        <f t="shared" ca="1" si="0"/>
        <v>1981</v>
      </c>
      <c r="B19" t="str">
        <f t="shared" ca="1" si="1"/>
        <v>Nein - kein Schaltjahr</v>
      </c>
      <c r="D19" s="32" t="s">
        <v>266</v>
      </c>
    </row>
    <row r="20" spans="1:4" x14ac:dyDescent="0.3">
      <c r="A20">
        <f t="shared" ca="1" si="0"/>
        <v>1982</v>
      </c>
      <c r="B20" t="str">
        <f t="shared" ca="1" si="1"/>
        <v>Nein - kein Schaltjahr</v>
      </c>
      <c r="D20" s="32" t="s">
        <v>267</v>
      </c>
    </row>
    <row r="21" spans="1:4" x14ac:dyDescent="0.3">
      <c r="A21">
        <f t="shared" ca="1" si="0"/>
        <v>1983</v>
      </c>
      <c r="B21" t="str">
        <f t="shared" ca="1" si="1"/>
        <v>Nein - kein Schaltjahr</v>
      </c>
    </row>
    <row r="22" spans="1:4" x14ac:dyDescent="0.3">
      <c r="A22">
        <f t="shared" ca="1" si="0"/>
        <v>1984</v>
      </c>
      <c r="B22" t="str">
        <f t="shared" ca="1" si="1"/>
        <v>Ja - Schaltjahr</v>
      </c>
    </row>
    <row r="23" spans="1:4" x14ac:dyDescent="0.3">
      <c r="A23">
        <f t="shared" ca="1" si="0"/>
        <v>1985</v>
      </c>
      <c r="B23" t="str">
        <f t="shared" ca="1" si="1"/>
        <v>Nein - kein Schaltjahr</v>
      </c>
    </row>
    <row r="24" spans="1:4" x14ac:dyDescent="0.3">
      <c r="A24">
        <f t="shared" ca="1" si="0"/>
        <v>1986</v>
      </c>
      <c r="B24" t="str">
        <f t="shared" ca="1" si="1"/>
        <v>Nein - kein Schaltjahr</v>
      </c>
    </row>
    <row r="25" spans="1:4" x14ac:dyDescent="0.3">
      <c r="A25">
        <f t="shared" ca="1" si="0"/>
        <v>1987</v>
      </c>
      <c r="B25" t="str">
        <f t="shared" ca="1" si="1"/>
        <v>Nein - kein Schaltjahr</v>
      </c>
    </row>
    <row r="26" spans="1:4" x14ac:dyDescent="0.3">
      <c r="A26">
        <f t="shared" ca="1" si="0"/>
        <v>1988</v>
      </c>
      <c r="B26" t="str">
        <f t="shared" ca="1" si="1"/>
        <v>Ja - Schaltjahr</v>
      </c>
    </row>
    <row r="27" spans="1:4" x14ac:dyDescent="0.3">
      <c r="A27">
        <f t="shared" ca="1" si="0"/>
        <v>1989</v>
      </c>
      <c r="B27" t="str">
        <f t="shared" ca="1" si="1"/>
        <v>Nein - kein Schaltjahr</v>
      </c>
    </row>
    <row r="28" spans="1:4" x14ac:dyDescent="0.3">
      <c r="A28">
        <f t="shared" ca="1" si="0"/>
        <v>1990</v>
      </c>
      <c r="B28" t="str">
        <f t="shared" ca="1" si="1"/>
        <v>Nein - kein Schaltjahr</v>
      </c>
    </row>
    <row r="29" spans="1:4" x14ac:dyDescent="0.3">
      <c r="A29">
        <f t="shared" ca="1" si="0"/>
        <v>1991</v>
      </c>
      <c r="B29" t="str">
        <f t="shared" ca="1" si="1"/>
        <v>Nein - kein Schaltjahr</v>
      </c>
    </row>
    <row r="30" spans="1:4" x14ac:dyDescent="0.3">
      <c r="A30">
        <f t="shared" ca="1" si="0"/>
        <v>1992</v>
      </c>
      <c r="B30" t="str">
        <f t="shared" ca="1" si="1"/>
        <v>Ja - Schaltjahr</v>
      </c>
    </row>
    <row r="31" spans="1:4" x14ac:dyDescent="0.3">
      <c r="A31">
        <f t="shared" ca="1" si="0"/>
        <v>1993</v>
      </c>
      <c r="B31" t="str">
        <f t="shared" ca="1" si="1"/>
        <v>Nein - kein Schaltjahr</v>
      </c>
    </row>
    <row r="32" spans="1:4" x14ac:dyDescent="0.3">
      <c r="A32">
        <f t="shared" ca="1" si="0"/>
        <v>1994</v>
      </c>
      <c r="B32" t="str">
        <f t="shared" ca="1" si="1"/>
        <v>Nein - kein Schaltjahr</v>
      </c>
    </row>
    <row r="33" spans="1:2" x14ac:dyDescent="0.3">
      <c r="A33">
        <f t="shared" ca="1" si="0"/>
        <v>1995</v>
      </c>
      <c r="B33" t="str">
        <f t="shared" ca="1" si="1"/>
        <v>Nein - kein Schaltjahr</v>
      </c>
    </row>
    <row r="34" spans="1:2" x14ac:dyDescent="0.3">
      <c r="A34">
        <f t="shared" ca="1" si="0"/>
        <v>1996</v>
      </c>
      <c r="B34" t="str">
        <f t="shared" ca="1" si="1"/>
        <v>Ja - Schaltjahr</v>
      </c>
    </row>
    <row r="35" spans="1:2" x14ac:dyDescent="0.3">
      <c r="A35">
        <f t="shared" ca="1" si="0"/>
        <v>1997</v>
      </c>
      <c r="B35" t="str">
        <f t="shared" ca="1" si="1"/>
        <v>Nein - kein Schaltjahr</v>
      </c>
    </row>
    <row r="36" spans="1:2" x14ac:dyDescent="0.3">
      <c r="A36">
        <f t="shared" ca="1" si="0"/>
        <v>1998</v>
      </c>
      <c r="B36" t="str">
        <f t="shared" ca="1" si="1"/>
        <v>Nein - kein Schaltjahr</v>
      </c>
    </row>
    <row r="37" spans="1:2" x14ac:dyDescent="0.3">
      <c r="A37">
        <f t="shared" ca="1" si="0"/>
        <v>1999</v>
      </c>
      <c r="B37" t="str">
        <f t="shared" ca="1" si="1"/>
        <v>Nein - kein Schaltjahr</v>
      </c>
    </row>
    <row r="38" spans="1:2" x14ac:dyDescent="0.3">
      <c r="A38">
        <f t="shared" ca="1" si="0"/>
        <v>2000</v>
      </c>
      <c r="B38" t="str">
        <f t="shared" ca="1" si="1"/>
        <v>Ja - Schaltjahr</v>
      </c>
    </row>
    <row r="39" spans="1:2" x14ac:dyDescent="0.3">
      <c r="A39">
        <f t="shared" ca="1" si="0"/>
        <v>2001</v>
      </c>
      <c r="B39" t="str">
        <f t="shared" ca="1" si="1"/>
        <v>Nein - kein Schaltjahr</v>
      </c>
    </row>
    <row r="40" spans="1:2" x14ac:dyDescent="0.3">
      <c r="A40">
        <f t="shared" ca="1" si="0"/>
        <v>2002</v>
      </c>
      <c r="B40" t="str">
        <f t="shared" ca="1" si="1"/>
        <v>Nein - kein Schaltjahr</v>
      </c>
    </row>
    <row r="41" spans="1:2" x14ac:dyDescent="0.3">
      <c r="A41">
        <f t="shared" ca="1" si="0"/>
        <v>2003</v>
      </c>
      <c r="B41" t="str">
        <f t="shared" ca="1" si="1"/>
        <v>Nein - kein Schaltjahr</v>
      </c>
    </row>
    <row r="42" spans="1:2" x14ac:dyDescent="0.3">
      <c r="A42">
        <f t="shared" ca="1" si="0"/>
        <v>2004</v>
      </c>
      <c r="B42" t="str">
        <f t="shared" ca="1" si="1"/>
        <v>Ja - Schaltjahr</v>
      </c>
    </row>
    <row r="43" spans="1:2" x14ac:dyDescent="0.3">
      <c r="A43">
        <f t="shared" ca="1" si="0"/>
        <v>2005</v>
      </c>
      <c r="B43" t="str">
        <f t="shared" ca="1" si="1"/>
        <v>Nein - kein Schaltjahr</v>
      </c>
    </row>
    <row r="44" spans="1:2" x14ac:dyDescent="0.3">
      <c r="A44">
        <f t="shared" ca="1" si="0"/>
        <v>2006</v>
      </c>
      <c r="B44" t="str">
        <f t="shared" ca="1" si="1"/>
        <v>Nein - kein Schaltjahr</v>
      </c>
    </row>
    <row r="45" spans="1:2" x14ac:dyDescent="0.3">
      <c r="A45">
        <f t="shared" ca="1" si="0"/>
        <v>2007</v>
      </c>
      <c r="B45" t="str">
        <f t="shared" ca="1" si="1"/>
        <v>Nein - kein Schaltjahr</v>
      </c>
    </row>
    <row r="46" spans="1:2" x14ac:dyDescent="0.3">
      <c r="A46">
        <f t="shared" ca="1" si="0"/>
        <v>2008</v>
      </c>
      <c r="B46" t="str">
        <f t="shared" ca="1" si="1"/>
        <v>Ja - Schaltjahr</v>
      </c>
    </row>
    <row r="47" spans="1:2" x14ac:dyDescent="0.3">
      <c r="A47">
        <f t="shared" ca="1" si="0"/>
        <v>2009</v>
      </c>
      <c r="B47" t="str">
        <f t="shared" ca="1" si="1"/>
        <v>Nein - kein Schaltjahr</v>
      </c>
    </row>
    <row r="48" spans="1:2" x14ac:dyDescent="0.3">
      <c r="A48">
        <f t="shared" ca="1" si="0"/>
        <v>2010</v>
      </c>
      <c r="B48" t="str">
        <f t="shared" ca="1" si="1"/>
        <v>Nein - kein Schaltjahr</v>
      </c>
    </row>
    <row r="49" spans="1:2" x14ac:dyDescent="0.3">
      <c r="A49">
        <f t="shared" ca="1" si="0"/>
        <v>2011</v>
      </c>
      <c r="B49" t="str">
        <f t="shared" ca="1" si="1"/>
        <v>Nein - kein Schaltjahr</v>
      </c>
    </row>
    <row r="50" spans="1:2" x14ac:dyDescent="0.3">
      <c r="A50">
        <f t="shared" ca="1" si="0"/>
        <v>2012</v>
      </c>
      <c r="B50" t="str">
        <f t="shared" ca="1" si="1"/>
        <v>Ja - Schaltjahr</v>
      </c>
    </row>
    <row r="51" spans="1:2" x14ac:dyDescent="0.3">
      <c r="A51">
        <f t="shared" ca="1" si="0"/>
        <v>2013</v>
      </c>
      <c r="B51" t="str">
        <f t="shared" ca="1" si="1"/>
        <v>Nein - kein Schaltjahr</v>
      </c>
    </row>
    <row r="52" spans="1:2" x14ac:dyDescent="0.3">
      <c r="A52">
        <f t="shared" ca="1" si="0"/>
        <v>2014</v>
      </c>
      <c r="B52" t="str">
        <f t="shared" ca="1" si="1"/>
        <v>Nein - kein Schaltjahr</v>
      </c>
    </row>
    <row r="53" spans="1:2" x14ac:dyDescent="0.3">
      <c r="A53">
        <f t="shared" ca="1" si="0"/>
        <v>2015</v>
      </c>
      <c r="B53" t="str">
        <f t="shared" ca="1" si="1"/>
        <v>Nein - kein Schaltjahr</v>
      </c>
    </row>
    <row r="54" spans="1:2" x14ac:dyDescent="0.3">
      <c r="A54">
        <f t="shared" ca="1" si="0"/>
        <v>2016</v>
      </c>
      <c r="B54" t="str">
        <f t="shared" ca="1" si="1"/>
        <v>Ja - Schaltjahr</v>
      </c>
    </row>
    <row r="55" spans="1:2" x14ac:dyDescent="0.3">
      <c r="A55">
        <f t="shared" ca="1" si="0"/>
        <v>2017</v>
      </c>
      <c r="B55" t="str">
        <f t="shared" ca="1" si="1"/>
        <v>Nein - kein Schaltjahr</v>
      </c>
    </row>
    <row r="56" spans="1:2" x14ac:dyDescent="0.3">
      <c r="A56">
        <f t="shared" ca="1" si="0"/>
        <v>2018</v>
      </c>
      <c r="B56" t="str">
        <f t="shared" ca="1" si="1"/>
        <v>Nein - kein Schaltjahr</v>
      </c>
    </row>
    <row r="57" spans="1:2" x14ac:dyDescent="0.3">
      <c r="A57">
        <f t="shared" ca="1" si="0"/>
        <v>2019</v>
      </c>
      <c r="B57" t="str">
        <f t="shared" ca="1" si="1"/>
        <v>Nein - kein Schaltjahr</v>
      </c>
    </row>
    <row r="58" spans="1:2" x14ac:dyDescent="0.3">
      <c r="A58">
        <f t="shared" ca="1" si="0"/>
        <v>2020</v>
      </c>
      <c r="B58" t="str">
        <f t="shared" ca="1" si="1"/>
        <v>Ja - Schaltjahr</v>
      </c>
    </row>
    <row r="59" spans="1:2" x14ac:dyDescent="0.3">
      <c r="A59">
        <f t="shared" ca="1" si="0"/>
        <v>2021</v>
      </c>
      <c r="B59" t="str">
        <f t="shared" ca="1" si="1"/>
        <v>Nein - kein Schaltjahr</v>
      </c>
    </row>
    <row r="60" spans="1:2" x14ac:dyDescent="0.3">
      <c r="A60">
        <f t="shared" ca="1" si="0"/>
        <v>2022</v>
      </c>
      <c r="B60" t="str">
        <f t="shared" ca="1" si="1"/>
        <v>Nein - kein Schaltjahr</v>
      </c>
    </row>
    <row r="61" spans="1:2" x14ac:dyDescent="0.3">
      <c r="A61">
        <f t="shared" ca="1" si="0"/>
        <v>2023</v>
      </c>
      <c r="B61" t="str">
        <f t="shared" ca="1" si="1"/>
        <v>Nein - kein Schaltjahr</v>
      </c>
    </row>
    <row r="62" spans="1:2" x14ac:dyDescent="0.3">
      <c r="A62">
        <f t="shared" ca="1" si="0"/>
        <v>2024</v>
      </c>
      <c r="B62" t="str">
        <f t="shared" ca="1" si="1"/>
        <v>Ja - Schaltjahr</v>
      </c>
    </row>
    <row r="63" spans="1:2" x14ac:dyDescent="0.3">
      <c r="A63" t="str">
        <f t="shared" ca="1" si="0"/>
        <v/>
      </c>
      <c r="B63" t="str">
        <f t="shared" ca="1" si="1"/>
        <v/>
      </c>
    </row>
    <row r="64" spans="1:2" x14ac:dyDescent="0.3">
      <c r="A64" t="str">
        <f t="shared" ca="1" si="0"/>
        <v/>
      </c>
      <c r="B64" t="str">
        <f t="shared" ca="1" si="1"/>
        <v/>
      </c>
    </row>
    <row r="65" spans="1:2" x14ac:dyDescent="0.3">
      <c r="A65" t="str">
        <f t="shared" ca="1" si="0"/>
        <v/>
      </c>
      <c r="B65" t="str">
        <f t="shared" ca="1" si="1"/>
        <v/>
      </c>
    </row>
    <row r="66" spans="1:2" x14ac:dyDescent="0.3">
      <c r="A66" t="str">
        <f t="shared" ca="1" si="0"/>
        <v/>
      </c>
      <c r="B66" t="str">
        <f t="shared" ca="1" si="1"/>
        <v/>
      </c>
    </row>
    <row r="67" spans="1:2" x14ac:dyDescent="0.3">
      <c r="A67" t="str">
        <f t="shared" ca="1" si="0"/>
        <v/>
      </c>
      <c r="B67" t="str">
        <f t="shared" ca="1" si="1"/>
        <v/>
      </c>
    </row>
    <row r="68" spans="1:2" x14ac:dyDescent="0.3">
      <c r="A68" t="str">
        <f t="shared" ca="1" si="0"/>
        <v/>
      </c>
      <c r="B68" t="str">
        <f t="shared" ca="1" si="1"/>
        <v/>
      </c>
    </row>
    <row r="69" spans="1:2" x14ac:dyDescent="0.3">
      <c r="A69" t="str">
        <f t="shared" ca="1" si="0"/>
        <v/>
      </c>
      <c r="B69" t="str">
        <f t="shared" ca="1" si="1"/>
        <v/>
      </c>
    </row>
    <row r="70" spans="1:2" x14ac:dyDescent="0.3">
      <c r="A70" t="str">
        <f t="shared" ca="1" si="0"/>
        <v/>
      </c>
      <c r="B70" t="str">
        <f t="shared" ca="1" si="1"/>
        <v/>
      </c>
    </row>
  </sheetData>
  <conditionalFormatting sqref="B1:C1048576">
    <cfRule type="containsText" dxfId="0" priority="1" operator="containsText" text="Ja - ">
      <formula>NOT(ISERROR(SEARCH("Ja - ",B1)))</formula>
    </cfRule>
  </conditionalFormatting>
  <pageMargins left="0.7" right="0.7" top="0.78740157499999996" bottom="0.78740157499999996"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F76C9-F5C4-4CD6-B124-03E30CB29AA4}">
  <dimension ref="A1:E11"/>
  <sheetViews>
    <sheetView zoomScale="200" zoomScaleNormal="200" workbookViewId="0">
      <selection activeCell="A15" sqref="A15"/>
    </sheetView>
  </sheetViews>
  <sheetFormatPr baseColWidth="10" defaultRowHeight="14.4" x14ac:dyDescent="0.3"/>
  <sheetData>
    <row r="1" spans="1:5" x14ac:dyDescent="0.3">
      <c r="A1" t="s">
        <v>110</v>
      </c>
    </row>
    <row r="3" spans="1:5" x14ac:dyDescent="0.3">
      <c r="A3" t="s">
        <v>109</v>
      </c>
    </row>
    <row r="4" spans="1:5" ht="15" thickBot="1" x14ac:dyDescent="0.35">
      <c r="A4" t="s">
        <v>108</v>
      </c>
    </row>
    <row r="5" spans="1:5" ht="15.6" thickTop="1" thickBot="1" x14ac:dyDescent="0.35">
      <c r="A5" s="80" t="s">
        <v>107</v>
      </c>
      <c r="B5" s="80" t="s">
        <v>106</v>
      </c>
      <c r="C5" t="s">
        <v>113</v>
      </c>
    </row>
    <row r="6" spans="1:5" ht="15" thickTop="1" x14ac:dyDescent="0.3">
      <c r="A6" t="s">
        <v>105</v>
      </c>
    </row>
    <row r="7" spans="1:5" x14ac:dyDescent="0.3">
      <c r="A7" t="s">
        <v>104</v>
      </c>
    </row>
    <row r="9" spans="1:5" x14ac:dyDescent="0.3">
      <c r="A9" t="s">
        <v>294</v>
      </c>
    </row>
    <row r="11" spans="1:5" x14ac:dyDescent="0.3">
      <c r="A11" s="88"/>
      <c r="B11" s="88"/>
      <c r="C11" s="88"/>
      <c r="D11" s="88"/>
      <c r="E11" s="88"/>
    </row>
  </sheetData>
  <mergeCells count="1">
    <mergeCell ref="A11:E11"/>
  </mergeCells>
  <pageMargins left="0.7" right="0.7" top="0.78740157499999996" bottom="0.78740157499999996"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718FA-4BFA-4B2D-A012-339F8DBDB87C}">
  <dimension ref="A1:C18"/>
  <sheetViews>
    <sheetView zoomScale="200" zoomScaleNormal="200" workbookViewId="0">
      <selection activeCell="A12" sqref="A12"/>
    </sheetView>
  </sheetViews>
  <sheetFormatPr baseColWidth="10" defaultRowHeight="14.4" x14ac:dyDescent="0.3"/>
  <sheetData>
    <row r="1" spans="1:3" x14ac:dyDescent="0.3">
      <c r="A1" t="s">
        <v>110</v>
      </c>
    </row>
    <row r="3" spans="1:3" x14ac:dyDescent="0.3">
      <c r="A3" t="s">
        <v>109</v>
      </c>
    </row>
    <row r="4" spans="1:3" x14ac:dyDescent="0.3">
      <c r="A4" t="s">
        <v>108</v>
      </c>
    </row>
    <row r="5" spans="1:3" x14ac:dyDescent="0.3">
      <c r="A5" s="86" t="s">
        <v>107</v>
      </c>
      <c r="B5" s="86" t="s">
        <v>106</v>
      </c>
      <c r="C5" t="s">
        <v>113</v>
      </c>
    </row>
    <row r="6" spans="1:3" x14ac:dyDescent="0.3">
      <c r="A6" t="s">
        <v>105</v>
      </c>
    </row>
    <row r="7" spans="1:3" x14ac:dyDescent="0.3">
      <c r="A7" t="s">
        <v>104</v>
      </c>
    </row>
    <row r="9" spans="1:3" x14ac:dyDescent="0.3">
      <c r="A9" t="s">
        <v>112</v>
      </c>
    </row>
    <row r="10" spans="1:3" x14ac:dyDescent="0.3">
      <c r="A10" t="str">
        <f>CONCATENATE(A3,B5,A4,A5,A6,B5,A7)</f>
        <v>Robert Hans - Joachim Klingenberg</v>
      </c>
    </row>
    <row r="11" spans="1:3" x14ac:dyDescent="0.3">
      <c r="A11" t="str">
        <f ca="1">_xlfn.FORMULATEXT(A10)</f>
        <v>=VERKETTEN(A3;B5;A4;A5;A6;B5;A7)</v>
      </c>
    </row>
    <row r="13" spans="1:3" x14ac:dyDescent="0.3">
      <c r="A13" t="s">
        <v>111</v>
      </c>
    </row>
    <row r="14" spans="1:3" x14ac:dyDescent="0.3">
      <c r="A14" t="str">
        <f>A3&amp;B5&amp;A4&amp;A5&amp;A6&amp;B5&amp;A7</f>
        <v>Robert Hans - Joachim Klingenberg</v>
      </c>
    </row>
    <row r="15" spans="1:3" x14ac:dyDescent="0.3">
      <c r="A15" t="str">
        <f ca="1">_xlfn.FORMULATEXT(A14)</f>
        <v>=A3&amp;B5&amp;A4&amp;A5&amp;A6&amp;B5&amp;A7</v>
      </c>
    </row>
    <row r="17" spans="1:1" x14ac:dyDescent="0.3">
      <c r="A17" t="s">
        <v>115</v>
      </c>
    </row>
    <row r="18" spans="1:1" x14ac:dyDescent="0.3">
      <c r="A18" t="s">
        <v>116</v>
      </c>
    </row>
  </sheetData>
  <pageMargins left="0.7" right="0.7" top="0.78740157499999996" bottom="0.78740157499999996"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B2B81-B24C-4990-8FA0-D4BEDC56E2AF}">
  <dimension ref="A1:B8"/>
  <sheetViews>
    <sheetView zoomScale="200" zoomScaleNormal="200" workbookViewId="0"/>
  </sheetViews>
  <sheetFormatPr baseColWidth="10" defaultRowHeight="14.4" x14ac:dyDescent="0.3"/>
  <cols>
    <col min="1" max="1" width="18.88671875" customWidth="1"/>
    <col min="2" max="2" width="93" bestFit="1" customWidth="1"/>
  </cols>
  <sheetData>
    <row r="1" spans="1:2" x14ac:dyDescent="0.3">
      <c r="A1" s="83">
        <v>0.72694444444444439</v>
      </c>
      <c r="B1" s="41" t="s">
        <v>102</v>
      </c>
    </row>
    <row r="2" spans="1:2" x14ac:dyDescent="0.3">
      <c r="A2" s="5">
        <f ca="1">NOW()</f>
        <v>45459.597062037035</v>
      </c>
      <c r="B2" t="s">
        <v>101</v>
      </c>
    </row>
    <row r="5" spans="1:2" x14ac:dyDescent="0.3">
      <c r="A5" s="81"/>
      <c r="B5" s="62" t="s">
        <v>100</v>
      </c>
    </row>
    <row r="6" spans="1:2" x14ac:dyDescent="0.3">
      <c r="A6" s="81"/>
      <c r="B6" s="62" t="s">
        <v>99</v>
      </c>
    </row>
    <row r="7" spans="1:2" x14ac:dyDescent="0.3">
      <c r="A7" s="81"/>
      <c r="B7" s="62" t="s">
        <v>98</v>
      </c>
    </row>
    <row r="8" spans="1:2" x14ac:dyDescent="0.3">
      <c r="A8" s="82"/>
      <c r="B8" s="62" t="s">
        <v>97</v>
      </c>
    </row>
  </sheetData>
  <pageMargins left="0.7" right="0.7" top="0.78740157499999996" bottom="0.78740157499999996"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42222-C65F-48F3-B777-1E8F985E08C6}">
  <dimension ref="A1:C9"/>
  <sheetViews>
    <sheetView zoomScale="200" zoomScaleNormal="200" workbookViewId="0">
      <selection activeCell="A3" sqref="A3"/>
    </sheetView>
  </sheetViews>
  <sheetFormatPr baseColWidth="10" defaultRowHeight="14.4" x14ac:dyDescent="0.3"/>
  <cols>
    <col min="1" max="1" width="18.88671875" customWidth="1"/>
    <col min="2" max="2" width="52.33203125" customWidth="1"/>
    <col min="3" max="3" width="48.109375" customWidth="1"/>
  </cols>
  <sheetData>
    <row r="1" spans="1:3" x14ac:dyDescent="0.3">
      <c r="A1" s="83">
        <v>0.72694444444444439</v>
      </c>
      <c r="B1" s="41" t="s">
        <v>102</v>
      </c>
    </row>
    <row r="2" spans="1:3" x14ac:dyDescent="0.3">
      <c r="A2" s="5">
        <f ca="1">NOW()</f>
        <v>45459.597062037035</v>
      </c>
      <c r="B2" t="s">
        <v>101</v>
      </c>
    </row>
    <row r="5" spans="1:3" x14ac:dyDescent="0.3">
      <c r="A5" s="84">
        <f>HOUR($A$1)</f>
        <v>17</v>
      </c>
      <c r="B5" s="10" t="s">
        <v>100</v>
      </c>
      <c r="C5" s="22" t="str">
        <f ca="1">_xlfn.FORMULATEXT(A5)</f>
        <v>=STUNDE($A$1)</v>
      </c>
    </row>
    <row r="6" spans="1:3" x14ac:dyDescent="0.3">
      <c r="A6" s="84">
        <f>MINUTE($A$1)</f>
        <v>26</v>
      </c>
      <c r="B6" s="10" t="s">
        <v>99</v>
      </c>
      <c r="C6" s="22" t="str">
        <f t="shared" ref="C6:C9" ca="1" si="0">_xlfn.FORMULATEXT(A6)</f>
        <v>=MINUTE($A$1)</v>
      </c>
    </row>
    <row r="7" spans="1:3" x14ac:dyDescent="0.3">
      <c r="A7" s="84">
        <f>SECOND($A$1)</f>
        <v>48</v>
      </c>
      <c r="B7" s="10" t="s">
        <v>98</v>
      </c>
      <c r="C7" s="22" t="str">
        <f t="shared" ca="1" si="0"/>
        <v>=SEKUNDE($A$1)</v>
      </c>
    </row>
    <row r="8" spans="1:3" ht="28.8" x14ac:dyDescent="0.3">
      <c r="A8" s="85">
        <f>TIME(17,26,48)</f>
        <v>0.72694444444444439</v>
      </c>
      <c r="B8" s="53" t="s">
        <v>97</v>
      </c>
      <c r="C8" s="22" t="str">
        <f t="shared" ca="1" si="0"/>
        <v>=ZEIT(17;26;48)</v>
      </c>
    </row>
    <row r="9" spans="1:3" ht="28.8" x14ac:dyDescent="0.3">
      <c r="A9" s="85">
        <f>TIME(HOUR($A$1),MINUTE($A$1),SECOND($A$1))</f>
        <v>0.72694444444444439</v>
      </c>
      <c r="B9" s="53" t="s">
        <v>97</v>
      </c>
      <c r="C9" s="22" t="str">
        <f t="shared" ca="1" si="0"/>
        <v>=ZEIT(STUNDE($A$1);MINUTE($A$1);SEKUNDE($A$1))</v>
      </c>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513A2-BD61-4F56-8B2E-46198332A192}">
  <dimension ref="A1:A2"/>
  <sheetViews>
    <sheetView zoomScale="200" zoomScaleNormal="200" workbookViewId="0">
      <selection activeCell="A12" sqref="A12"/>
    </sheetView>
  </sheetViews>
  <sheetFormatPr baseColWidth="10" defaultRowHeight="14.4" x14ac:dyDescent="0.3"/>
  <cols>
    <col min="1" max="1" width="104.109375" customWidth="1"/>
  </cols>
  <sheetData>
    <row r="1" spans="1:1" x14ac:dyDescent="0.3">
      <c r="A1" t="s">
        <v>10</v>
      </c>
    </row>
    <row r="2" spans="1:1" x14ac:dyDescent="0.3">
      <c r="A2" t="s">
        <v>18</v>
      </c>
    </row>
  </sheetData>
  <pageMargins left="0.7" right="0.7" top="0.78740157499999996" bottom="0.78740157499999996"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8092F-1D6E-4B35-90C4-085823A1E319}">
  <dimension ref="A1:D20"/>
  <sheetViews>
    <sheetView zoomScale="175" zoomScaleNormal="175" workbookViewId="0">
      <selection activeCell="A20" sqref="A20"/>
    </sheetView>
  </sheetViews>
  <sheetFormatPr baseColWidth="10" defaultRowHeight="14.4" x14ac:dyDescent="0.3"/>
  <cols>
    <col min="1" max="1" width="28.44140625" customWidth="1"/>
    <col min="2" max="2" width="50" bestFit="1" customWidth="1"/>
    <col min="3" max="3" width="21.44140625" bestFit="1" customWidth="1"/>
    <col min="4" max="4" width="31.33203125" bestFit="1" customWidth="1"/>
  </cols>
  <sheetData>
    <row r="1" spans="1:4" x14ac:dyDescent="0.3">
      <c r="A1" s="45">
        <v>0.72694444444444439</v>
      </c>
      <c r="B1" t="s">
        <v>237</v>
      </c>
    </row>
    <row r="2" spans="1:4" x14ac:dyDescent="0.3">
      <c r="A2" s="45">
        <v>0.52083333333333337</v>
      </c>
      <c r="B2" t="s">
        <v>237</v>
      </c>
    </row>
    <row r="3" spans="1:4" x14ac:dyDescent="0.3">
      <c r="A3" s="44">
        <f ca="1">NOW()</f>
        <v>45459.597062037035</v>
      </c>
      <c r="B3" t="str">
        <f ca="1">_xlfn.FORMULATEXT(A3)</f>
        <v>=JETZT()</v>
      </c>
      <c r="D3" t="s">
        <v>238</v>
      </c>
    </row>
    <row r="4" spans="1:4" x14ac:dyDescent="0.3">
      <c r="A4" s="46">
        <f ca="1">NOW()</f>
        <v>45459.597062037035</v>
      </c>
      <c r="B4" t="str">
        <f ca="1">_xlfn.FORMULATEXT(A4)</f>
        <v>=JETZT()</v>
      </c>
      <c r="D4" t="s">
        <v>239</v>
      </c>
    </row>
    <row r="5" spans="1:4" x14ac:dyDescent="0.3">
      <c r="A5" s="46">
        <f ca="1">NOW()</f>
        <v>45459.597062037035</v>
      </c>
      <c r="B5" t="str">
        <f ca="1">_xlfn.FORMULATEXT(A5)</f>
        <v>=JETZT()</v>
      </c>
    </row>
    <row r="7" spans="1:4" x14ac:dyDescent="0.3">
      <c r="A7" s="34">
        <f>A1*24</f>
        <v>17.446666666666665</v>
      </c>
      <c r="B7" t="str">
        <f>"Uhrzeit als Dezimalzahl aus Zelle A" &amp; ROW(A1)</f>
        <v>Uhrzeit als Dezimalzahl aus Zelle A1</v>
      </c>
      <c r="C7" t="str">
        <f ca="1">_xlfn.FORMULATEXT(A7)</f>
        <v>=A1*24</v>
      </c>
    </row>
    <row r="8" spans="1:4" x14ac:dyDescent="0.3">
      <c r="A8" s="34">
        <f>A2*24</f>
        <v>12.5</v>
      </c>
      <c r="B8" t="str">
        <f>"Uhrzeit als Dezimalzahl aus Zelle A" &amp; ROW(A2)</f>
        <v>Uhrzeit als Dezimalzahl aus Zelle A2</v>
      </c>
      <c r="C8" t="str">
        <f ca="1">_xlfn.FORMULATEXT(A8)</f>
        <v>=A2*24</v>
      </c>
    </row>
    <row r="9" spans="1:4" x14ac:dyDescent="0.3">
      <c r="A9" s="51">
        <f ca="1">A3*24</f>
        <v>1091030.3294888888</v>
      </c>
      <c r="B9" t="str">
        <f>"Uhrzeit als Dezimalzahl aus Zelle A" &amp; ROW(A3)</f>
        <v>Uhrzeit als Dezimalzahl aus Zelle A3</v>
      </c>
      <c r="C9" t="str">
        <f t="shared" ref="C9:C11" ca="1" si="0">_xlfn.FORMULATEXT(A9)</f>
        <v>=A3*24</v>
      </c>
    </row>
    <row r="10" spans="1:4" x14ac:dyDescent="0.3">
      <c r="A10" s="51">
        <f t="shared" ref="A10" ca="1" si="1">A4*24</f>
        <v>1091030.3294888888</v>
      </c>
      <c r="B10" t="str">
        <f>"Uhrzeit als Dezimalzahl aus Zelle A" &amp; ROW(A4)</f>
        <v>Uhrzeit als Dezimalzahl aus Zelle A4</v>
      </c>
      <c r="C10" t="str">
        <f t="shared" ca="1" si="0"/>
        <v>=A4*24</v>
      </c>
    </row>
    <row r="11" spans="1:4" x14ac:dyDescent="0.3">
      <c r="A11" s="34">
        <f ca="1">(A5-INT(A5))*24</f>
        <v>14.329488888848573</v>
      </c>
      <c r="B11" t="str">
        <f>"Uhrzeit als Dezimalzahl aus Zelle A" &amp; ROW(A5)</f>
        <v>Uhrzeit als Dezimalzahl aus Zelle A5</v>
      </c>
      <c r="C11" t="str">
        <f t="shared" ca="1" si="0"/>
        <v>=(A5-GANZZAHL(A5))*24</v>
      </c>
    </row>
    <row r="13" spans="1:4" x14ac:dyDescent="0.3">
      <c r="A13" t="s">
        <v>234</v>
      </c>
    </row>
    <row r="14" spans="1:4" x14ac:dyDescent="0.3">
      <c r="A14" t="s">
        <v>235</v>
      </c>
    </row>
    <row r="16" spans="1:4" x14ac:dyDescent="0.3">
      <c r="A16" t="s">
        <v>236</v>
      </c>
    </row>
    <row r="17" spans="1:3" x14ac:dyDescent="0.3">
      <c r="A17" s="43" t="str">
        <f ca="1">"Verwenden Sie stattdessen die Formel aus Zelle A" &amp; ROW(A11) &amp;" " &amp; _xlfn.FORMULATEXT(A11)</f>
        <v>Verwenden Sie stattdessen die Formel aus Zelle A11 =(A5-GANZZAHL(A5))*24</v>
      </c>
    </row>
    <row r="19" spans="1:3" x14ac:dyDescent="0.3">
      <c r="A19" s="47">
        <f>A1+A2</f>
        <v>1.2477777777777779</v>
      </c>
      <c r="B19" t="s">
        <v>240</v>
      </c>
      <c r="C19" t="str">
        <f ca="1">_xlfn.FORMULATEXT(A19)</f>
        <v>=A1+A2</v>
      </c>
    </row>
    <row r="20" spans="1:3" x14ac:dyDescent="0.3">
      <c r="A20" s="34">
        <f>A7+A8</f>
        <v>29.946666666666665</v>
      </c>
      <c r="B20" t="s">
        <v>241</v>
      </c>
      <c r="C20" t="str">
        <f ca="1">_xlfn.FORMULATEXT(A20)</f>
        <v>=A7+A8</v>
      </c>
    </row>
  </sheetData>
  <pageMargins left="0.7" right="0.7" top="0.78740157499999996" bottom="0.78740157499999996"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EC7BF-7F28-4ABD-86E1-57E78B6CD895}">
  <dimension ref="A1:I372"/>
  <sheetViews>
    <sheetView zoomScale="200" zoomScaleNormal="200" workbookViewId="0">
      <selection activeCell="B14" sqref="B14"/>
    </sheetView>
  </sheetViews>
  <sheetFormatPr baseColWidth="10" defaultRowHeight="14.4" x14ac:dyDescent="0.3"/>
  <cols>
    <col min="1" max="1" width="13.109375" style="10" customWidth="1"/>
    <col min="2" max="2" width="15.6640625" style="10" customWidth="1"/>
  </cols>
  <sheetData>
    <row r="1" spans="1:9" x14ac:dyDescent="0.3">
      <c r="A1" s="10" t="s">
        <v>141</v>
      </c>
      <c r="B1" s="10" t="s">
        <v>142</v>
      </c>
      <c r="C1" s="7" t="s">
        <v>117</v>
      </c>
      <c r="D1" s="8" t="s">
        <v>118</v>
      </c>
      <c r="E1" s="8" t="s">
        <v>119</v>
      </c>
      <c r="F1" s="8" t="s">
        <v>120</v>
      </c>
      <c r="G1" s="8" t="s">
        <v>121</v>
      </c>
      <c r="H1" s="8" t="s">
        <v>58</v>
      </c>
      <c r="I1" s="8" t="s">
        <v>122</v>
      </c>
    </row>
    <row r="2" spans="1:9" x14ac:dyDescent="0.3">
      <c r="A2" s="10">
        <f>ROW(B2)-1</f>
        <v>1</v>
      </c>
      <c r="B2" s="10">
        <v>1</v>
      </c>
      <c r="C2" s="4">
        <v>39814</v>
      </c>
      <c r="D2" t="s">
        <v>123</v>
      </c>
      <c r="E2" t="s">
        <v>124</v>
      </c>
      <c r="F2" t="s">
        <v>125</v>
      </c>
      <c r="G2">
        <v>7</v>
      </c>
      <c r="H2" s="9">
        <v>325</v>
      </c>
      <c r="I2" s="9">
        <v>2275</v>
      </c>
    </row>
    <row r="3" spans="1:9" x14ac:dyDescent="0.3">
      <c r="B3" s="10">
        <v>2</v>
      </c>
      <c r="C3" s="4">
        <v>39815</v>
      </c>
      <c r="D3" t="s">
        <v>126</v>
      </c>
      <c r="E3" t="s">
        <v>127</v>
      </c>
      <c r="F3" t="s">
        <v>128</v>
      </c>
      <c r="G3">
        <v>6</v>
      </c>
      <c r="H3" s="9">
        <v>599</v>
      </c>
      <c r="I3" s="9">
        <v>3594</v>
      </c>
    </row>
    <row r="4" spans="1:9" x14ac:dyDescent="0.3">
      <c r="B4" s="10">
        <v>3</v>
      </c>
      <c r="C4" s="4">
        <v>39816</v>
      </c>
      <c r="D4" t="s">
        <v>129</v>
      </c>
      <c r="E4" t="s">
        <v>124</v>
      </c>
      <c r="F4" t="s">
        <v>125</v>
      </c>
      <c r="G4">
        <v>5</v>
      </c>
      <c r="H4" s="9">
        <v>400</v>
      </c>
      <c r="I4" s="9">
        <v>2009</v>
      </c>
    </row>
    <row r="5" spans="1:9" x14ac:dyDescent="0.3">
      <c r="C5" s="4">
        <v>39817</v>
      </c>
      <c r="D5" t="s">
        <v>130</v>
      </c>
      <c r="E5" t="s">
        <v>124</v>
      </c>
      <c r="F5" t="s">
        <v>125</v>
      </c>
      <c r="G5">
        <v>5</v>
      </c>
      <c r="H5" s="9">
        <v>325</v>
      </c>
      <c r="I5" s="9">
        <v>1625</v>
      </c>
    </row>
    <row r="6" spans="1:9" x14ac:dyDescent="0.3">
      <c r="C6" s="4">
        <v>39818</v>
      </c>
      <c r="D6" t="s">
        <v>131</v>
      </c>
      <c r="E6" t="s">
        <v>124</v>
      </c>
      <c r="F6" t="s">
        <v>125</v>
      </c>
      <c r="G6">
        <v>7</v>
      </c>
      <c r="H6" s="9">
        <v>325</v>
      </c>
      <c r="I6" s="9">
        <v>2275</v>
      </c>
    </row>
    <row r="7" spans="1:9" x14ac:dyDescent="0.3">
      <c r="C7" s="4">
        <v>39819</v>
      </c>
      <c r="D7" t="s">
        <v>132</v>
      </c>
      <c r="E7" t="s">
        <v>124</v>
      </c>
      <c r="F7" t="s">
        <v>125</v>
      </c>
      <c r="G7">
        <v>3</v>
      </c>
      <c r="H7" s="9">
        <v>400</v>
      </c>
      <c r="I7" s="9">
        <v>1200</v>
      </c>
    </row>
    <row r="8" spans="1:9" x14ac:dyDescent="0.3">
      <c r="C8" s="4">
        <v>39820</v>
      </c>
      <c r="D8" t="s">
        <v>133</v>
      </c>
      <c r="E8" t="s">
        <v>134</v>
      </c>
      <c r="F8" t="s">
        <v>135</v>
      </c>
      <c r="G8">
        <v>4</v>
      </c>
      <c r="H8" s="9">
        <v>350</v>
      </c>
      <c r="I8" s="9">
        <v>1400</v>
      </c>
    </row>
    <row r="9" spans="1:9" x14ac:dyDescent="0.3">
      <c r="C9" s="4">
        <v>39821</v>
      </c>
      <c r="D9" t="s">
        <v>136</v>
      </c>
      <c r="E9" t="s">
        <v>134</v>
      </c>
      <c r="F9" t="s">
        <v>135</v>
      </c>
      <c r="G9">
        <v>9</v>
      </c>
      <c r="H9" s="9">
        <v>350</v>
      </c>
      <c r="I9" s="9">
        <v>3150</v>
      </c>
    </row>
    <row r="10" spans="1:9" x14ac:dyDescent="0.3">
      <c r="C10" s="4">
        <v>39822</v>
      </c>
      <c r="D10" t="s">
        <v>137</v>
      </c>
      <c r="E10" t="s">
        <v>127</v>
      </c>
      <c r="F10" t="s">
        <v>128</v>
      </c>
      <c r="G10">
        <v>2</v>
      </c>
      <c r="H10" s="9">
        <v>599</v>
      </c>
      <c r="I10" s="9">
        <v>1198</v>
      </c>
    </row>
    <row r="11" spans="1:9" x14ac:dyDescent="0.3">
      <c r="C11" s="4">
        <v>39823</v>
      </c>
      <c r="D11" t="s">
        <v>126</v>
      </c>
      <c r="E11" t="s">
        <v>138</v>
      </c>
      <c r="F11" t="s">
        <v>139</v>
      </c>
      <c r="G11">
        <v>7</v>
      </c>
      <c r="H11" s="9">
        <v>225</v>
      </c>
      <c r="I11" s="9">
        <v>1575</v>
      </c>
    </row>
    <row r="12" spans="1:9" x14ac:dyDescent="0.3">
      <c r="C12" s="4">
        <v>39824</v>
      </c>
      <c r="D12" t="s">
        <v>123</v>
      </c>
      <c r="E12" t="s">
        <v>134</v>
      </c>
      <c r="F12" t="s">
        <v>140</v>
      </c>
      <c r="G12">
        <v>8</v>
      </c>
      <c r="H12" s="9">
        <v>795</v>
      </c>
      <c r="I12" s="9">
        <v>6360</v>
      </c>
    </row>
    <row r="13" spans="1:9" x14ac:dyDescent="0.3">
      <c r="C13" s="4">
        <v>39825</v>
      </c>
      <c r="D13" t="s">
        <v>129</v>
      </c>
      <c r="E13" t="s">
        <v>124</v>
      </c>
      <c r="F13" t="s">
        <v>125</v>
      </c>
      <c r="G13">
        <v>4</v>
      </c>
      <c r="H13" s="9">
        <v>400</v>
      </c>
      <c r="I13" s="9">
        <v>1600</v>
      </c>
    </row>
    <row r="14" spans="1:9" x14ac:dyDescent="0.3">
      <c r="C14" s="4">
        <v>39826</v>
      </c>
      <c r="D14" t="s">
        <v>130</v>
      </c>
      <c r="E14" t="s">
        <v>127</v>
      </c>
      <c r="F14" t="s">
        <v>128</v>
      </c>
      <c r="G14">
        <v>10</v>
      </c>
      <c r="H14" s="9">
        <v>400</v>
      </c>
      <c r="I14" s="9">
        <v>4000</v>
      </c>
    </row>
    <row r="15" spans="1:9" x14ac:dyDescent="0.3">
      <c r="C15" s="4">
        <v>39827</v>
      </c>
      <c r="D15" t="s">
        <v>131</v>
      </c>
      <c r="E15" t="s">
        <v>134</v>
      </c>
      <c r="F15" t="s">
        <v>140</v>
      </c>
      <c r="G15">
        <v>8</v>
      </c>
      <c r="H15" s="9">
        <v>150</v>
      </c>
      <c r="I15" s="9">
        <v>1200</v>
      </c>
    </row>
    <row r="16" spans="1:9" x14ac:dyDescent="0.3">
      <c r="C16" s="4">
        <v>39828</v>
      </c>
      <c r="D16" t="s">
        <v>132</v>
      </c>
      <c r="E16" t="s">
        <v>138</v>
      </c>
      <c r="F16" t="s">
        <v>139</v>
      </c>
      <c r="G16">
        <v>4</v>
      </c>
      <c r="H16" s="9">
        <v>225</v>
      </c>
      <c r="I16" s="9">
        <v>900</v>
      </c>
    </row>
    <row r="17" spans="3:9" x14ac:dyDescent="0.3">
      <c r="C17" s="4">
        <v>39829</v>
      </c>
      <c r="D17" t="s">
        <v>136</v>
      </c>
      <c r="E17" t="s">
        <v>124</v>
      </c>
      <c r="F17" t="s">
        <v>125</v>
      </c>
      <c r="G17">
        <v>2</v>
      </c>
      <c r="H17" s="9">
        <v>325</v>
      </c>
      <c r="I17" s="9">
        <v>650</v>
      </c>
    </row>
    <row r="18" spans="3:9" x14ac:dyDescent="0.3">
      <c r="C18" s="4">
        <v>39830</v>
      </c>
      <c r="D18" t="s">
        <v>137</v>
      </c>
      <c r="E18" t="s">
        <v>124</v>
      </c>
      <c r="F18" t="s">
        <v>125</v>
      </c>
      <c r="G18">
        <v>8</v>
      </c>
      <c r="H18" s="9">
        <v>299</v>
      </c>
      <c r="I18" s="9">
        <v>2392</v>
      </c>
    </row>
    <row r="19" spans="3:9" x14ac:dyDescent="0.3">
      <c r="C19" s="4">
        <v>39831</v>
      </c>
      <c r="D19" t="s">
        <v>133</v>
      </c>
      <c r="E19" t="s">
        <v>124</v>
      </c>
      <c r="F19" t="s">
        <v>125</v>
      </c>
      <c r="G19">
        <v>5</v>
      </c>
      <c r="H19" s="9">
        <v>169</v>
      </c>
      <c r="I19" s="9">
        <v>845</v>
      </c>
    </row>
    <row r="20" spans="3:9" x14ac:dyDescent="0.3">
      <c r="C20" s="4">
        <v>39832</v>
      </c>
      <c r="D20" t="s">
        <v>123</v>
      </c>
      <c r="E20" t="s">
        <v>124</v>
      </c>
      <c r="F20" t="s">
        <v>125</v>
      </c>
      <c r="G20">
        <v>4</v>
      </c>
      <c r="H20" s="9">
        <v>400</v>
      </c>
      <c r="I20" s="9">
        <v>1600</v>
      </c>
    </row>
    <row r="21" spans="3:9" x14ac:dyDescent="0.3">
      <c r="C21" s="4">
        <v>39833</v>
      </c>
      <c r="D21" t="s">
        <v>126</v>
      </c>
      <c r="E21" t="s">
        <v>124</v>
      </c>
      <c r="F21" t="s">
        <v>125</v>
      </c>
      <c r="G21">
        <v>10</v>
      </c>
      <c r="H21" s="9">
        <v>400</v>
      </c>
      <c r="I21" s="9">
        <v>4000</v>
      </c>
    </row>
    <row r="22" spans="3:9" x14ac:dyDescent="0.3">
      <c r="C22" s="4">
        <v>39834</v>
      </c>
      <c r="D22" t="s">
        <v>129</v>
      </c>
      <c r="E22" t="s">
        <v>124</v>
      </c>
      <c r="F22" t="s">
        <v>125</v>
      </c>
      <c r="G22">
        <v>3</v>
      </c>
      <c r="H22" s="9">
        <v>450</v>
      </c>
      <c r="I22" s="9">
        <v>1350</v>
      </c>
    </row>
    <row r="23" spans="3:9" x14ac:dyDescent="0.3">
      <c r="C23" s="4">
        <v>39835</v>
      </c>
      <c r="D23" t="s">
        <v>130</v>
      </c>
      <c r="E23" t="s">
        <v>127</v>
      </c>
      <c r="F23" t="s">
        <v>128</v>
      </c>
      <c r="G23">
        <v>10</v>
      </c>
      <c r="H23" s="9">
        <v>600</v>
      </c>
      <c r="I23" s="9">
        <v>6000</v>
      </c>
    </row>
    <row r="24" spans="3:9" x14ac:dyDescent="0.3">
      <c r="C24" s="4">
        <v>39836</v>
      </c>
      <c r="D24" t="s">
        <v>131</v>
      </c>
      <c r="E24" t="s">
        <v>124</v>
      </c>
      <c r="F24" t="s">
        <v>125</v>
      </c>
      <c r="G24">
        <v>3</v>
      </c>
      <c r="H24" s="9">
        <v>450</v>
      </c>
      <c r="I24" s="9">
        <v>1350</v>
      </c>
    </row>
    <row r="25" spans="3:9" x14ac:dyDescent="0.3">
      <c r="C25" s="4">
        <v>39837</v>
      </c>
      <c r="D25" t="s">
        <v>132</v>
      </c>
      <c r="E25" t="s">
        <v>134</v>
      </c>
      <c r="F25" t="s">
        <v>140</v>
      </c>
      <c r="G25">
        <v>1</v>
      </c>
      <c r="H25" s="9">
        <v>150</v>
      </c>
      <c r="I25" s="9">
        <v>150</v>
      </c>
    </row>
    <row r="26" spans="3:9" x14ac:dyDescent="0.3">
      <c r="C26" s="4">
        <v>39838</v>
      </c>
      <c r="D26" t="s">
        <v>133</v>
      </c>
      <c r="E26" t="s">
        <v>138</v>
      </c>
      <c r="F26" t="s">
        <v>139</v>
      </c>
      <c r="G26">
        <v>8</v>
      </c>
      <c r="H26" s="9">
        <v>225</v>
      </c>
      <c r="I26" s="9">
        <v>1800</v>
      </c>
    </row>
    <row r="27" spans="3:9" x14ac:dyDescent="0.3">
      <c r="C27" s="4">
        <v>39839</v>
      </c>
      <c r="D27" t="s">
        <v>136</v>
      </c>
      <c r="E27" t="s">
        <v>127</v>
      </c>
      <c r="F27" t="s">
        <v>128</v>
      </c>
      <c r="G27">
        <v>1</v>
      </c>
      <c r="H27" s="9">
        <v>300</v>
      </c>
      <c r="I27" s="9">
        <v>300</v>
      </c>
    </row>
    <row r="28" spans="3:9" x14ac:dyDescent="0.3">
      <c r="C28" s="4">
        <v>39840</v>
      </c>
      <c r="D28" t="s">
        <v>137</v>
      </c>
      <c r="E28" t="s">
        <v>124</v>
      </c>
      <c r="F28" t="s">
        <v>125</v>
      </c>
      <c r="G28">
        <v>4</v>
      </c>
      <c r="H28" s="9">
        <v>400</v>
      </c>
      <c r="I28" s="9">
        <v>1600</v>
      </c>
    </row>
    <row r="29" spans="3:9" x14ac:dyDescent="0.3">
      <c r="C29" s="4">
        <v>39841</v>
      </c>
      <c r="D29" t="s">
        <v>126</v>
      </c>
      <c r="E29" t="s">
        <v>138</v>
      </c>
      <c r="F29" t="s">
        <v>139</v>
      </c>
      <c r="G29">
        <v>8</v>
      </c>
      <c r="H29" s="9">
        <v>225</v>
      </c>
      <c r="I29" s="9">
        <v>1800</v>
      </c>
    </row>
    <row r="30" spans="3:9" x14ac:dyDescent="0.3">
      <c r="C30" s="4">
        <v>39842</v>
      </c>
      <c r="D30" t="s">
        <v>123</v>
      </c>
      <c r="E30" t="s">
        <v>138</v>
      </c>
      <c r="F30" t="s">
        <v>139</v>
      </c>
      <c r="G30">
        <v>10</v>
      </c>
      <c r="H30" s="9">
        <v>225</v>
      </c>
      <c r="I30" s="9">
        <v>2250</v>
      </c>
    </row>
    <row r="31" spans="3:9" x14ac:dyDescent="0.3">
      <c r="C31" s="4">
        <v>39843</v>
      </c>
      <c r="D31" t="s">
        <v>129</v>
      </c>
      <c r="E31" t="s">
        <v>134</v>
      </c>
      <c r="F31" t="s">
        <v>140</v>
      </c>
      <c r="G31">
        <v>3</v>
      </c>
      <c r="H31" s="9">
        <v>795</v>
      </c>
      <c r="I31" s="9">
        <v>2385</v>
      </c>
    </row>
    <row r="32" spans="3:9" x14ac:dyDescent="0.3">
      <c r="C32" s="4">
        <v>39844</v>
      </c>
      <c r="D32" t="s">
        <v>130</v>
      </c>
      <c r="E32" t="s">
        <v>134</v>
      </c>
      <c r="F32" t="s">
        <v>135</v>
      </c>
      <c r="G32">
        <v>2</v>
      </c>
      <c r="H32" s="9">
        <v>350</v>
      </c>
      <c r="I32" s="9">
        <v>700</v>
      </c>
    </row>
    <row r="33" spans="3:9" x14ac:dyDescent="0.3">
      <c r="C33" s="4">
        <v>39845</v>
      </c>
      <c r="D33" t="s">
        <v>131</v>
      </c>
      <c r="E33" t="s">
        <v>134</v>
      </c>
      <c r="F33" t="s">
        <v>135</v>
      </c>
      <c r="G33">
        <v>4</v>
      </c>
      <c r="H33" s="9">
        <v>429</v>
      </c>
      <c r="I33" s="9">
        <v>1716</v>
      </c>
    </row>
    <row r="34" spans="3:9" x14ac:dyDescent="0.3">
      <c r="C34" s="4">
        <v>39846</v>
      </c>
      <c r="D34" t="s">
        <v>132</v>
      </c>
      <c r="E34" t="s">
        <v>127</v>
      </c>
      <c r="F34" t="s">
        <v>128</v>
      </c>
      <c r="G34">
        <v>5</v>
      </c>
      <c r="H34" s="9">
        <v>229</v>
      </c>
      <c r="I34" s="9">
        <v>1145</v>
      </c>
    </row>
    <row r="35" spans="3:9" x14ac:dyDescent="0.3">
      <c r="C35" s="4">
        <v>39847</v>
      </c>
      <c r="D35" t="s">
        <v>136</v>
      </c>
      <c r="E35" t="s">
        <v>138</v>
      </c>
      <c r="F35" t="s">
        <v>139</v>
      </c>
      <c r="G35">
        <v>9</v>
      </c>
      <c r="H35" s="9">
        <v>225</v>
      </c>
      <c r="I35" s="9">
        <v>2025</v>
      </c>
    </row>
    <row r="36" spans="3:9" x14ac:dyDescent="0.3">
      <c r="C36" s="4">
        <v>39848</v>
      </c>
      <c r="D36" t="s">
        <v>137</v>
      </c>
      <c r="E36" t="s">
        <v>127</v>
      </c>
      <c r="F36" t="s">
        <v>128</v>
      </c>
      <c r="G36">
        <v>3</v>
      </c>
      <c r="H36" s="9">
        <v>599</v>
      </c>
      <c r="I36" s="9">
        <v>1797</v>
      </c>
    </row>
    <row r="37" spans="3:9" x14ac:dyDescent="0.3">
      <c r="C37" s="4">
        <v>39849</v>
      </c>
      <c r="D37" t="s">
        <v>133</v>
      </c>
      <c r="E37" t="s">
        <v>134</v>
      </c>
      <c r="F37" t="s">
        <v>135</v>
      </c>
      <c r="G37">
        <v>7</v>
      </c>
      <c r="H37" s="9">
        <v>429</v>
      </c>
      <c r="I37" s="9">
        <v>3003</v>
      </c>
    </row>
    <row r="38" spans="3:9" x14ac:dyDescent="0.3">
      <c r="C38" s="4">
        <v>39850</v>
      </c>
      <c r="D38" t="s">
        <v>123</v>
      </c>
      <c r="E38" t="s">
        <v>127</v>
      </c>
      <c r="F38" t="s">
        <v>128</v>
      </c>
      <c r="G38">
        <v>5</v>
      </c>
      <c r="H38" s="9">
        <v>229</v>
      </c>
      <c r="I38" s="9">
        <v>1145</v>
      </c>
    </row>
    <row r="39" spans="3:9" x14ac:dyDescent="0.3">
      <c r="C39" s="4">
        <v>39851</v>
      </c>
      <c r="D39" t="s">
        <v>126</v>
      </c>
      <c r="E39" t="s">
        <v>134</v>
      </c>
      <c r="F39" t="s">
        <v>135</v>
      </c>
      <c r="G39">
        <v>6</v>
      </c>
      <c r="H39" s="9">
        <v>350</v>
      </c>
      <c r="I39" s="9">
        <v>2100</v>
      </c>
    </row>
    <row r="40" spans="3:9" x14ac:dyDescent="0.3">
      <c r="C40" s="4">
        <v>39852</v>
      </c>
      <c r="D40" t="s">
        <v>129</v>
      </c>
      <c r="E40" t="s">
        <v>134</v>
      </c>
      <c r="F40" t="s">
        <v>135</v>
      </c>
      <c r="G40">
        <v>1</v>
      </c>
      <c r="H40" s="9">
        <v>429</v>
      </c>
      <c r="I40" s="9">
        <v>429</v>
      </c>
    </row>
    <row r="41" spans="3:9" x14ac:dyDescent="0.3">
      <c r="C41" s="4">
        <v>39853</v>
      </c>
      <c r="D41" t="s">
        <v>130</v>
      </c>
      <c r="E41" t="s">
        <v>134</v>
      </c>
      <c r="F41" t="s">
        <v>135</v>
      </c>
      <c r="G41">
        <v>3</v>
      </c>
      <c r="H41" s="9">
        <v>429</v>
      </c>
      <c r="I41" s="9">
        <v>1287</v>
      </c>
    </row>
    <row r="42" spans="3:9" x14ac:dyDescent="0.3">
      <c r="C42" s="4">
        <v>39854</v>
      </c>
      <c r="D42" t="s">
        <v>131</v>
      </c>
      <c r="E42" t="s">
        <v>127</v>
      </c>
      <c r="F42" t="s">
        <v>128</v>
      </c>
      <c r="G42">
        <v>8</v>
      </c>
      <c r="H42" s="9">
        <v>400</v>
      </c>
      <c r="I42" s="9">
        <v>3200</v>
      </c>
    </row>
    <row r="43" spans="3:9" x14ac:dyDescent="0.3">
      <c r="C43" s="4">
        <v>39855</v>
      </c>
      <c r="D43" t="s">
        <v>132</v>
      </c>
      <c r="E43" t="s">
        <v>134</v>
      </c>
      <c r="F43" t="s">
        <v>140</v>
      </c>
      <c r="G43">
        <v>7</v>
      </c>
      <c r="H43" s="9">
        <v>150</v>
      </c>
      <c r="I43" s="9">
        <v>1050</v>
      </c>
    </row>
    <row r="44" spans="3:9" x14ac:dyDescent="0.3">
      <c r="C44" s="4">
        <v>39856</v>
      </c>
      <c r="D44" t="s">
        <v>133</v>
      </c>
      <c r="E44" t="s">
        <v>124</v>
      </c>
      <c r="F44" t="s">
        <v>125</v>
      </c>
      <c r="G44">
        <v>6</v>
      </c>
      <c r="H44" s="9">
        <v>169</v>
      </c>
      <c r="I44" s="9">
        <v>1014</v>
      </c>
    </row>
    <row r="45" spans="3:9" x14ac:dyDescent="0.3">
      <c r="C45" s="4">
        <v>39857</v>
      </c>
      <c r="D45" t="s">
        <v>136</v>
      </c>
      <c r="E45" t="s">
        <v>134</v>
      </c>
      <c r="F45" t="s">
        <v>140</v>
      </c>
      <c r="G45">
        <v>9</v>
      </c>
      <c r="H45" s="9">
        <v>150</v>
      </c>
      <c r="I45" s="9">
        <v>1350</v>
      </c>
    </row>
    <row r="46" spans="3:9" x14ac:dyDescent="0.3">
      <c r="C46" s="4">
        <v>39858</v>
      </c>
      <c r="D46" t="s">
        <v>137</v>
      </c>
      <c r="E46" t="s">
        <v>124</v>
      </c>
      <c r="F46" t="s">
        <v>125</v>
      </c>
      <c r="G46">
        <v>3</v>
      </c>
      <c r="H46" s="9">
        <v>299</v>
      </c>
      <c r="I46" s="9">
        <v>897</v>
      </c>
    </row>
    <row r="47" spans="3:9" x14ac:dyDescent="0.3">
      <c r="C47" s="4">
        <v>39859</v>
      </c>
      <c r="D47" t="s">
        <v>126</v>
      </c>
      <c r="E47" t="s">
        <v>124</v>
      </c>
      <c r="F47" t="s">
        <v>125</v>
      </c>
      <c r="G47">
        <v>10</v>
      </c>
      <c r="H47" s="9">
        <v>299</v>
      </c>
      <c r="I47" s="9">
        <v>2990</v>
      </c>
    </row>
    <row r="48" spans="3:9" x14ac:dyDescent="0.3">
      <c r="C48" s="4">
        <v>39860</v>
      </c>
      <c r="D48" t="s">
        <v>123</v>
      </c>
      <c r="E48" t="s">
        <v>124</v>
      </c>
      <c r="F48" t="s">
        <v>125</v>
      </c>
      <c r="G48">
        <v>5</v>
      </c>
      <c r="H48" s="9">
        <v>169</v>
      </c>
      <c r="I48" s="9">
        <v>845</v>
      </c>
    </row>
    <row r="49" spans="3:9" x14ac:dyDescent="0.3">
      <c r="C49" s="4">
        <v>39861</v>
      </c>
      <c r="D49" t="s">
        <v>129</v>
      </c>
      <c r="E49" t="s">
        <v>138</v>
      </c>
      <c r="F49" t="s">
        <v>139</v>
      </c>
      <c r="G49">
        <v>9</v>
      </c>
      <c r="H49" s="9">
        <v>225</v>
      </c>
      <c r="I49" s="9">
        <v>2025</v>
      </c>
    </row>
    <row r="50" spans="3:9" x14ac:dyDescent="0.3">
      <c r="C50" s="4">
        <v>39862</v>
      </c>
      <c r="D50" t="s">
        <v>130</v>
      </c>
      <c r="E50" t="s">
        <v>127</v>
      </c>
      <c r="F50" t="s">
        <v>128</v>
      </c>
      <c r="G50">
        <v>7</v>
      </c>
      <c r="H50" s="9">
        <v>400</v>
      </c>
      <c r="I50" s="9">
        <v>2800</v>
      </c>
    </row>
    <row r="51" spans="3:9" x14ac:dyDescent="0.3">
      <c r="C51" s="4">
        <v>39863</v>
      </c>
      <c r="D51" t="s">
        <v>131</v>
      </c>
      <c r="E51" t="s">
        <v>124</v>
      </c>
      <c r="F51" t="s">
        <v>125</v>
      </c>
      <c r="G51">
        <v>3</v>
      </c>
      <c r="H51" s="9">
        <v>450</v>
      </c>
      <c r="I51" s="9">
        <v>1350</v>
      </c>
    </row>
    <row r="52" spans="3:9" x14ac:dyDescent="0.3">
      <c r="C52" s="4">
        <v>39864</v>
      </c>
      <c r="D52" t="s">
        <v>132</v>
      </c>
      <c r="E52" t="s">
        <v>127</v>
      </c>
      <c r="F52" t="s">
        <v>128</v>
      </c>
      <c r="G52">
        <v>7</v>
      </c>
      <c r="H52" s="9">
        <v>400</v>
      </c>
      <c r="I52" s="9">
        <v>2800</v>
      </c>
    </row>
    <row r="53" spans="3:9" x14ac:dyDescent="0.3">
      <c r="C53" s="4">
        <v>39865</v>
      </c>
      <c r="D53" t="s">
        <v>136</v>
      </c>
      <c r="E53" t="s">
        <v>127</v>
      </c>
      <c r="F53" t="s">
        <v>128</v>
      </c>
      <c r="G53">
        <v>6</v>
      </c>
      <c r="H53" s="9">
        <v>599</v>
      </c>
      <c r="I53" s="9">
        <v>3594</v>
      </c>
    </row>
    <row r="54" spans="3:9" x14ac:dyDescent="0.3">
      <c r="C54" s="4">
        <v>39866</v>
      </c>
      <c r="D54" t="s">
        <v>137</v>
      </c>
      <c r="E54" t="s">
        <v>134</v>
      </c>
      <c r="F54" t="s">
        <v>140</v>
      </c>
      <c r="G54">
        <v>6</v>
      </c>
      <c r="H54" s="9">
        <v>150</v>
      </c>
      <c r="I54" s="9">
        <v>900</v>
      </c>
    </row>
    <row r="55" spans="3:9" x14ac:dyDescent="0.3">
      <c r="C55" s="4">
        <v>39867</v>
      </c>
      <c r="D55" t="s">
        <v>133</v>
      </c>
      <c r="E55" t="s">
        <v>127</v>
      </c>
      <c r="F55" t="s">
        <v>128</v>
      </c>
      <c r="G55">
        <v>1</v>
      </c>
      <c r="H55" s="9">
        <v>300</v>
      </c>
      <c r="I55" s="9">
        <v>300</v>
      </c>
    </row>
    <row r="56" spans="3:9" x14ac:dyDescent="0.3">
      <c r="C56" s="4">
        <v>39868</v>
      </c>
      <c r="D56" t="s">
        <v>123</v>
      </c>
      <c r="E56" t="s">
        <v>124</v>
      </c>
      <c r="F56" t="s">
        <v>125</v>
      </c>
      <c r="G56">
        <v>3</v>
      </c>
      <c r="H56" s="9">
        <v>169</v>
      </c>
      <c r="I56" s="9">
        <v>507</v>
      </c>
    </row>
    <row r="57" spans="3:9" x14ac:dyDescent="0.3">
      <c r="C57" s="4">
        <v>39869</v>
      </c>
      <c r="D57" t="s">
        <v>126</v>
      </c>
      <c r="E57" t="s">
        <v>127</v>
      </c>
      <c r="F57" t="s">
        <v>128</v>
      </c>
      <c r="G57">
        <v>9</v>
      </c>
      <c r="H57" s="9">
        <v>400</v>
      </c>
      <c r="I57" s="9">
        <v>3600</v>
      </c>
    </row>
    <row r="58" spans="3:9" x14ac:dyDescent="0.3">
      <c r="C58" s="4">
        <v>39870</v>
      </c>
      <c r="D58" t="s">
        <v>129</v>
      </c>
      <c r="E58" t="s">
        <v>134</v>
      </c>
      <c r="F58" t="s">
        <v>135</v>
      </c>
      <c r="G58">
        <v>1</v>
      </c>
      <c r="H58" s="9">
        <v>350</v>
      </c>
      <c r="I58" s="9">
        <v>350</v>
      </c>
    </row>
    <row r="59" spans="3:9" x14ac:dyDescent="0.3">
      <c r="C59" s="4">
        <v>39871</v>
      </c>
      <c r="D59" t="s">
        <v>130</v>
      </c>
      <c r="E59" t="s">
        <v>124</v>
      </c>
      <c r="F59" t="s">
        <v>125</v>
      </c>
      <c r="G59">
        <v>3</v>
      </c>
      <c r="H59" s="9">
        <v>450</v>
      </c>
      <c r="I59" s="9">
        <v>1350</v>
      </c>
    </row>
    <row r="60" spans="3:9" x14ac:dyDescent="0.3">
      <c r="C60" s="4">
        <v>39872</v>
      </c>
      <c r="D60" t="s">
        <v>131</v>
      </c>
      <c r="E60" t="s">
        <v>134</v>
      </c>
      <c r="F60" t="s">
        <v>140</v>
      </c>
      <c r="G60">
        <v>3</v>
      </c>
      <c r="H60" s="9">
        <v>150</v>
      </c>
      <c r="I60" s="9">
        <v>450</v>
      </c>
    </row>
    <row r="61" spans="3:9" x14ac:dyDescent="0.3">
      <c r="C61" s="4">
        <v>39873</v>
      </c>
      <c r="D61" t="s">
        <v>132</v>
      </c>
      <c r="E61" t="s">
        <v>124</v>
      </c>
      <c r="F61" t="s">
        <v>125</v>
      </c>
      <c r="G61">
        <v>5</v>
      </c>
      <c r="H61" s="9">
        <v>450</v>
      </c>
      <c r="I61" s="9">
        <v>2250</v>
      </c>
    </row>
    <row r="62" spans="3:9" x14ac:dyDescent="0.3">
      <c r="C62" s="4">
        <v>39874</v>
      </c>
      <c r="D62" t="s">
        <v>133</v>
      </c>
      <c r="E62" t="s">
        <v>127</v>
      </c>
      <c r="F62" t="s">
        <v>128</v>
      </c>
      <c r="G62">
        <v>10</v>
      </c>
      <c r="H62" s="9">
        <v>600</v>
      </c>
      <c r="I62" s="9">
        <v>6000</v>
      </c>
    </row>
    <row r="63" spans="3:9" x14ac:dyDescent="0.3">
      <c r="C63" s="4">
        <v>39875</v>
      </c>
      <c r="D63" t="s">
        <v>136</v>
      </c>
      <c r="E63" t="s">
        <v>134</v>
      </c>
      <c r="F63" t="s">
        <v>135</v>
      </c>
      <c r="G63">
        <v>5</v>
      </c>
      <c r="H63" s="9">
        <v>350</v>
      </c>
      <c r="I63" s="9">
        <v>1750</v>
      </c>
    </row>
    <row r="64" spans="3:9" x14ac:dyDescent="0.3">
      <c r="C64" s="4">
        <v>39876</v>
      </c>
      <c r="D64" t="s">
        <v>137</v>
      </c>
      <c r="E64" t="s">
        <v>124</v>
      </c>
      <c r="F64" t="s">
        <v>125</v>
      </c>
      <c r="G64">
        <v>1</v>
      </c>
      <c r="H64" s="9">
        <v>450</v>
      </c>
      <c r="I64" s="9">
        <v>450</v>
      </c>
    </row>
    <row r="65" spans="3:9" x14ac:dyDescent="0.3">
      <c r="C65" s="4">
        <v>39877</v>
      </c>
      <c r="D65" t="s">
        <v>126</v>
      </c>
      <c r="E65" t="s">
        <v>138</v>
      </c>
      <c r="F65" t="s">
        <v>139</v>
      </c>
      <c r="G65">
        <v>9</v>
      </c>
      <c r="H65" s="9">
        <v>225</v>
      </c>
      <c r="I65" s="9">
        <v>2025</v>
      </c>
    </row>
    <row r="66" spans="3:9" x14ac:dyDescent="0.3">
      <c r="C66" s="4">
        <v>39878</v>
      </c>
      <c r="D66" t="s">
        <v>123</v>
      </c>
      <c r="E66" t="s">
        <v>124</v>
      </c>
      <c r="F66" t="s">
        <v>125</v>
      </c>
      <c r="G66">
        <v>4</v>
      </c>
      <c r="H66" s="9">
        <v>169</v>
      </c>
      <c r="I66" s="9">
        <v>676</v>
      </c>
    </row>
    <row r="67" spans="3:9" x14ac:dyDescent="0.3">
      <c r="C67" s="4">
        <v>39879</v>
      </c>
      <c r="D67" t="s">
        <v>129</v>
      </c>
      <c r="E67" t="s">
        <v>127</v>
      </c>
      <c r="F67" t="s">
        <v>128</v>
      </c>
      <c r="G67">
        <v>1</v>
      </c>
      <c r="H67" s="9">
        <v>300</v>
      </c>
      <c r="I67" s="9">
        <v>300</v>
      </c>
    </row>
    <row r="68" spans="3:9" x14ac:dyDescent="0.3">
      <c r="C68" s="4">
        <v>39880</v>
      </c>
      <c r="D68" t="s">
        <v>130</v>
      </c>
      <c r="E68" t="s">
        <v>124</v>
      </c>
      <c r="F68" t="s">
        <v>125</v>
      </c>
      <c r="G68">
        <v>8</v>
      </c>
      <c r="H68" s="9">
        <v>450</v>
      </c>
      <c r="I68" s="9">
        <v>3600</v>
      </c>
    </row>
    <row r="69" spans="3:9" x14ac:dyDescent="0.3">
      <c r="C69" s="4">
        <v>39881</v>
      </c>
      <c r="D69" t="s">
        <v>131</v>
      </c>
      <c r="E69" t="s">
        <v>138</v>
      </c>
      <c r="F69" t="s">
        <v>139</v>
      </c>
      <c r="G69">
        <v>1</v>
      </c>
      <c r="H69" s="9">
        <v>225</v>
      </c>
      <c r="I69" s="9">
        <v>225</v>
      </c>
    </row>
    <row r="70" spans="3:9" x14ac:dyDescent="0.3">
      <c r="C70" s="4">
        <v>39882</v>
      </c>
      <c r="D70" t="s">
        <v>132</v>
      </c>
      <c r="E70" t="s">
        <v>134</v>
      </c>
      <c r="F70" t="s">
        <v>135</v>
      </c>
      <c r="G70">
        <v>7</v>
      </c>
      <c r="H70" s="9">
        <v>350</v>
      </c>
      <c r="I70" s="9">
        <v>2450</v>
      </c>
    </row>
    <row r="71" spans="3:9" x14ac:dyDescent="0.3">
      <c r="C71" s="4">
        <v>39883</v>
      </c>
      <c r="D71" t="s">
        <v>136</v>
      </c>
      <c r="E71" t="s">
        <v>134</v>
      </c>
      <c r="F71" t="s">
        <v>135</v>
      </c>
      <c r="G71">
        <v>3</v>
      </c>
      <c r="H71" s="9">
        <v>350</v>
      </c>
      <c r="I71" s="9">
        <v>1050</v>
      </c>
    </row>
    <row r="72" spans="3:9" x14ac:dyDescent="0.3">
      <c r="C72" s="4">
        <v>39884</v>
      </c>
      <c r="D72" t="s">
        <v>137</v>
      </c>
      <c r="E72" t="s">
        <v>138</v>
      </c>
      <c r="F72" t="s">
        <v>139</v>
      </c>
      <c r="G72">
        <v>3</v>
      </c>
      <c r="H72" s="9">
        <v>225</v>
      </c>
      <c r="I72" s="9">
        <v>675</v>
      </c>
    </row>
    <row r="73" spans="3:9" x14ac:dyDescent="0.3">
      <c r="C73" s="4">
        <v>39885</v>
      </c>
      <c r="D73" t="s">
        <v>133</v>
      </c>
      <c r="E73" t="s">
        <v>134</v>
      </c>
      <c r="F73" t="s">
        <v>135</v>
      </c>
      <c r="G73">
        <v>3</v>
      </c>
      <c r="H73" s="9">
        <v>350</v>
      </c>
      <c r="I73" s="9">
        <v>1050</v>
      </c>
    </row>
    <row r="74" spans="3:9" x14ac:dyDescent="0.3">
      <c r="C74" s="4">
        <v>39886</v>
      </c>
      <c r="D74" t="s">
        <v>123</v>
      </c>
      <c r="E74" t="s">
        <v>127</v>
      </c>
      <c r="F74" t="s">
        <v>128</v>
      </c>
      <c r="G74">
        <v>10</v>
      </c>
      <c r="H74" s="9">
        <v>599</v>
      </c>
      <c r="I74" s="9">
        <v>5990</v>
      </c>
    </row>
    <row r="75" spans="3:9" x14ac:dyDescent="0.3">
      <c r="C75" s="4">
        <v>39887</v>
      </c>
      <c r="D75" t="s">
        <v>126</v>
      </c>
      <c r="E75" t="s">
        <v>134</v>
      </c>
      <c r="F75" t="s">
        <v>135</v>
      </c>
      <c r="G75">
        <v>9</v>
      </c>
      <c r="H75" s="9">
        <v>350</v>
      </c>
      <c r="I75" s="9">
        <v>3150</v>
      </c>
    </row>
    <row r="76" spans="3:9" x14ac:dyDescent="0.3">
      <c r="C76" s="4">
        <v>39888</v>
      </c>
      <c r="D76" t="s">
        <v>129</v>
      </c>
      <c r="E76" t="s">
        <v>127</v>
      </c>
      <c r="F76" t="s">
        <v>128</v>
      </c>
      <c r="G76">
        <v>7</v>
      </c>
      <c r="H76" s="9">
        <v>229</v>
      </c>
      <c r="I76" s="9">
        <v>1603</v>
      </c>
    </row>
    <row r="77" spans="3:9" x14ac:dyDescent="0.3">
      <c r="C77" s="4">
        <v>39889</v>
      </c>
      <c r="D77" t="s">
        <v>130</v>
      </c>
      <c r="E77" t="s">
        <v>127</v>
      </c>
      <c r="F77" t="s">
        <v>128</v>
      </c>
      <c r="G77">
        <v>6</v>
      </c>
      <c r="H77" s="9">
        <v>229</v>
      </c>
      <c r="I77" s="9">
        <v>1374</v>
      </c>
    </row>
    <row r="78" spans="3:9" x14ac:dyDescent="0.3">
      <c r="C78" s="4">
        <v>39890</v>
      </c>
      <c r="D78" t="s">
        <v>131</v>
      </c>
      <c r="E78" t="s">
        <v>134</v>
      </c>
      <c r="F78" t="s">
        <v>135</v>
      </c>
      <c r="G78">
        <v>9</v>
      </c>
      <c r="H78" s="9">
        <v>429</v>
      </c>
      <c r="I78" s="9">
        <v>3861</v>
      </c>
    </row>
    <row r="79" spans="3:9" x14ac:dyDescent="0.3">
      <c r="C79" s="4">
        <v>39891</v>
      </c>
      <c r="D79" t="s">
        <v>132</v>
      </c>
      <c r="E79" t="s">
        <v>134</v>
      </c>
      <c r="F79" t="s">
        <v>135</v>
      </c>
      <c r="G79">
        <v>2</v>
      </c>
      <c r="H79" s="9">
        <v>429</v>
      </c>
      <c r="I79" s="9">
        <v>858</v>
      </c>
    </row>
    <row r="80" spans="3:9" x14ac:dyDescent="0.3">
      <c r="C80" s="4">
        <v>39892</v>
      </c>
      <c r="D80" t="s">
        <v>133</v>
      </c>
      <c r="E80" t="s">
        <v>134</v>
      </c>
      <c r="F80" t="s">
        <v>135</v>
      </c>
      <c r="G80">
        <v>4</v>
      </c>
      <c r="H80" s="9">
        <v>350</v>
      </c>
      <c r="I80" s="9">
        <v>1400</v>
      </c>
    </row>
    <row r="81" spans="3:9" x14ac:dyDescent="0.3">
      <c r="C81" s="4">
        <v>39893</v>
      </c>
      <c r="D81" t="s">
        <v>136</v>
      </c>
      <c r="E81" t="s">
        <v>127</v>
      </c>
      <c r="F81" t="s">
        <v>128</v>
      </c>
      <c r="G81">
        <v>2</v>
      </c>
      <c r="H81" s="9">
        <v>300</v>
      </c>
      <c r="I81" s="9">
        <v>600</v>
      </c>
    </row>
    <row r="82" spans="3:9" x14ac:dyDescent="0.3">
      <c r="C82" s="4">
        <v>39894</v>
      </c>
      <c r="D82" t="s">
        <v>137</v>
      </c>
      <c r="E82" t="s">
        <v>134</v>
      </c>
      <c r="F82" t="s">
        <v>135</v>
      </c>
      <c r="G82">
        <v>7</v>
      </c>
      <c r="H82" s="9">
        <v>350</v>
      </c>
      <c r="I82" s="9">
        <v>2450</v>
      </c>
    </row>
    <row r="83" spans="3:9" x14ac:dyDescent="0.3">
      <c r="C83" s="4">
        <v>39895</v>
      </c>
      <c r="D83" t="s">
        <v>126</v>
      </c>
      <c r="E83" t="s">
        <v>127</v>
      </c>
      <c r="F83" t="s">
        <v>128</v>
      </c>
      <c r="G83">
        <v>2</v>
      </c>
      <c r="H83" s="9">
        <v>600</v>
      </c>
      <c r="I83" s="9">
        <v>1200</v>
      </c>
    </row>
    <row r="84" spans="3:9" x14ac:dyDescent="0.3">
      <c r="C84" s="4">
        <v>39896</v>
      </c>
      <c r="D84" t="s">
        <v>123</v>
      </c>
      <c r="E84" t="s">
        <v>127</v>
      </c>
      <c r="F84" t="s">
        <v>128</v>
      </c>
      <c r="G84">
        <v>4</v>
      </c>
      <c r="H84" s="9">
        <v>599</v>
      </c>
      <c r="I84" s="9">
        <v>2396</v>
      </c>
    </row>
    <row r="85" spans="3:9" x14ac:dyDescent="0.3">
      <c r="C85" s="4">
        <v>39897</v>
      </c>
      <c r="D85" t="s">
        <v>129</v>
      </c>
      <c r="E85" t="s">
        <v>127</v>
      </c>
      <c r="F85" t="s">
        <v>140</v>
      </c>
      <c r="G85">
        <v>2</v>
      </c>
      <c r="H85" s="9">
        <v>150</v>
      </c>
      <c r="I85" s="9">
        <v>300</v>
      </c>
    </row>
    <row r="86" spans="3:9" x14ac:dyDescent="0.3">
      <c r="C86" s="4">
        <v>39898</v>
      </c>
      <c r="D86" t="s">
        <v>130</v>
      </c>
      <c r="E86" t="s">
        <v>134</v>
      </c>
      <c r="F86" t="s">
        <v>135</v>
      </c>
      <c r="G86">
        <v>9</v>
      </c>
      <c r="H86" s="9">
        <v>429</v>
      </c>
      <c r="I86" s="9">
        <v>3861</v>
      </c>
    </row>
    <row r="87" spans="3:9" x14ac:dyDescent="0.3">
      <c r="C87" s="4">
        <v>39899</v>
      </c>
      <c r="D87" t="s">
        <v>131</v>
      </c>
      <c r="E87" t="s">
        <v>124</v>
      </c>
      <c r="F87" t="s">
        <v>125</v>
      </c>
      <c r="G87">
        <v>4</v>
      </c>
      <c r="H87" s="9">
        <v>400</v>
      </c>
      <c r="I87" s="9">
        <v>1600</v>
      </c>
    </row>
    <row r="88" spans="3:9" x14ac:dyDescent="0.3">
      <c r="C88" s="4">
        <v>39900</v>
      </c>
      <c r="D88" t="s">
        <v>132</v>
      </c>
      <c r="E88" t="s">
        <v>138</v>
      </c>
      <c r="F88" t="s">
        <v>139</v>
      </c>
      <c r="G88">
        <v>8</v>
      </c>
      <c r="H88" s="9">
        <v>225</v>
      </c>
      <c r="I88" s="9">
        <v>1800</v>
      </c>
    </row>
    <row r="89" spans="3:9" x14ac:dyDescent="0.3">
      <c r="C89" s="4">
        <v>39901</v>
      </c>
      <c r="D89" t="s">
        <v>136</v>
      </c>
      <c r="E89" t="s">
        <v>138</v>
      </c>
      <c r="F89" t="s">
        <v>139</v>
      </c>
      <c r="G89">
        <v>3</v>
      </c>
      <c r="H89" s="9">
        <v>225</v>
      </c>
      <c r="I89" s="9">
        <v>675</v>
      </c>
    </row>
    <row r="90" spans="3:9" x14ac:dyDescent="0.3">
      <c r="C90" s="4">
        <v>39902</v>
      </c>
      <c r="D90" t="s">
        <v>137</v>
      </c>
      <c r="E90" t="s">
        <v>134</v>
      </c>
      <c r="F90" t="s">
        <v>135</v>
      </c>
      <c r="G90">
        <v>2</v>
      </c>
      <c r="H90" s="9">
        <v>350</v>
      </c>
      <c r="I90" s="9">
        <v>700</v>
      </c>
    </row>
    <row r="91" spans="3:9" x14ac:dyDescent="0.3">
      <c r="C91" s="4">
        <v>39903</v>
      </c>
      <c r="D91" t="s">
        <v>133</v>
      </c>
      <c r="E91" t="s">
        <v>124</v>
      </c>
      <c r="F91" t="s">
        <v>125</v>
      </c>
      <c r="G91">
        <v>1</v>
      </c>
      <c r="H91" s="9">
        <v>400</v>
      </c>
      <c r="I91" s="9">
        <v>400</v>
      </c>
    </row>
    <row r="92" spans="3:9" x14ac:dyDescent="0.3">
      <c r="C92" s="4">
        <v>39904</v>
      </c>
      <c r="D92" t="s">
        <v>123</v>
      </c>
      <c r="E92" t="s">
        <v>124</v>
      </c>
      <c r="F92" t="s">
        <v>125</v>
      </c>
      <c r="G92">
        <v>10</v>
      </c>
      <c r="H92" s="9">
        <v>450</v>
      </c>
      <c r="I92" s="9">
        <v>4500</v>
      </c>
    </row>
    <row r="93" spans="3:9" x14ac:dyDescent="0.3">
      <c r="C93" s="4">
        <v>39905</v>
      </c>
      <c r="D93" t="s">
        <v>126</v>
      </c>
      <c r="E93" t="s">
        <v>127</v>
      </c>
      <c r="F93" t="s">
        <v>128</v>
      </c>
      <c r="G93">
        <v>1</v>
      </c>
      <c r="H93" s="9">
        <v>599</v>
      </c>
      <c r="I93" s="9">
        <v>599</v>
      </c>
    </row>
    <row r="94" spans="3:9" x14ac:dyDescent="0.3">
      <c r="C94" s="4">
        <v>39906</v>
      </c>
      <c r="D94" t="s">
        <v>129</v>
      </c>
      <c r="E94" t="s">
        <v>124</v>
      </c>
      <c r="F94" t="s">
        <v>125</v>
      </c>
      <c r="G94">
        <v>4</v>
      </c>
      <c r="H94" s="9">
        <v>325</v>
      </c>
      <c r="I94" s="9">
        <v>1300</v>
      </c>
    </row>
    <row r="95" spans="3:9" x14ac:dyDescent="0.3">
      <c r="C95" s="4">
        <v>39907</v>
      </c>
      <c r="D95" t="s">
        <v>130</v>
      </c>
      <c r="E95" t="s">
        <v>124</v>
      </c>
      <c r="F95" t="s">
        <v>125</v>
      </c>
      <c r="G95">
        <v>2</v>
      </c>
      <c r="H95" s="9">
        <v>450</v>
      </c>
      <c r="I95" s="9">
        <v>900</v>
      </c>
    </row>
    <row r="96" spans="3:9" x14ac:dyDescent="0.3">
      <c r="C96" s="4">
        <v>39908</v>
      </c>
      <c r="D96" t="s">
        <v>131</v>
      </c>
      <c r="E96" t="s">
        <v>127</v>
      </c>
      <c r="F96" t="s">
        <v>128</v>
      </c>
      <c r="G96">
        <v>4</v>
      </c>
      <c r="H96" s="9">
        <v>400</v>
      </c>
      <c r="I96" s="9">
        <v>1600</v>
      </c>
    </row>
    <row r="97" spans="3:9" x14ac:dyDescent="0.3">
      <c r="C97" s="4">
        <v>39909</v>
      </c>
      <c r="D97" t="s">
        <v>132</v>
      </c>
      <c r="E97" t="s">
        <v>124</v>
      </c>
      <c r="F97" t="s">
        <v>125</v>
      </c>
      <c r="G97">
        <v>9</v>
      </c>
      <c r="H97" s="9">
        <v>325</v>
      </c>
      <c r="I97" s="9">
        <v>2925</v>
      </c>
    </row>
    <row r="98" spans="3:9" x14ac:dyDescent="0.3">
      <c r="C98" s="4">
        <v>39910</v>
      </c>
      <c r="D98" t="s">
        <v>133</v>
      </c>
      <c r="E98" t="s">
        <v>124</v>
      </c>
      <c r="F98" t="s">
        <v>125</v>
      </c>
      <c r="G98">
        <v>9</v>
      </c>
      <c r="H98" s="9">
        <v>325</v>
      </c>
      <c r="I98" s="9">
        <v>2925</v>
      </c>
    </row>
    <row r="99" spans="3:9" x14ac:dyDescent="0.3">
      <c r="C99" s="4">
        <v>39911</v>
      </c>
      <c r="D99" t="s">
        <v>136</v>
      </c>
      <c r="E99" t="s">
        <v>127</v>
      </c>
      <c r="F99" t="s">
        <v>128</v>
      </c>
      <c r="G99">
        <v>8</v>
      </c>
      <c r="H99" s="9">
        <v>600</v>
      </c>
      <c r="I99" s="9">
        <v>4800</v>
      </c>
    </row>
    <row r="100" spans="3:9" x14ac:dyDescent="0.3">
      <c r="C100" s="4">
        <v>39912</v>
      </c>
      <c r="D100" t="s">
        <v>137</v>
      </c>
      <c r="E100" t="s">
        <v>127</v>
      </c>
      <c r="F100" t="s">
        <v>128</v>
      </c>
      <c r="G100">
        <v>4</v>
      </c>
      <c r="H100" s="9">
        <v>600</v>
      </c>
      <c r="I100" s="9">
        <v>2400</v>
      </c>
    </row>
    <row r="101" spans="3:9" x14ac:dyDescent="0.3">
      <c r="C101" s="4">
        <v>39913</v>
      </c>
      <c r="D101" t="s">
        <v>126</v>
      </c>
      <c r="E101" t="s">
        <v>124</v>
      </c>
      <c r="F101" t="s">
        <v>125</v>
      </c>
      <c r="G101">
        <v>2</v>
      </c>
      <c r="H101" s="9">
        <v>325</v>
      </c>
      <c r="I101" s="9">
        <v>650</v>
      </c>
    </row>
    <row r="102" spans="3:9" x14ac:dyDescent="0.3">
      <c r="C102" s="4">
        <v>39914</v>
      </c>
      <c r="D102" t="s">
        <v>123</v>
      </c>
      <c r="E102" t="s">
        <v>134</v>
      </c>
      <c r="F102" t="s">
        <v>135</v>
      </c>
      <c r="G102">
        <v>3</v>
      </c>
      <c r="H102" s="9">
        <v>429</v>
      </c>
      <c r="I102" s="9">
        <v>1287</v>
      </c>
    </row>
    <row r="103" spans="3:9" x14ac:dyDescent="0.3">
      <c r="C103" s="4">
        <v>39915</v>
      </c>
      <c r="D103" t="s">
        <v>129</v>
      </c>
      <c r="E103" t="s">
        <v>134</v>
      </c>
      <c r="F103" t="s">
        <v>135</v>
      </c>
      <c r="G103">
        <v>8</v>
      </c>
      <c r="H103" s="9">
        <v>99</v>
      </c>
      <c r="I103" s="9">
        <v>792</v>
      </c>
    </row>
    <row r="104" spans="3:9" x14ac:dyDescent="0.3">
      <c r="C104" s="4">
        <v>39916</v>
      </c>
      <c r="D104" t="s">
        <v>130</v>
      </c>
      <c r="E104" t="s">
        <v>134</v>
      </c>
      <c r="F104" t="s">
        <v>135</v>
      </c>
      <c r="G104">
        <v>8</v>
      </c>
      <c r="H104" s="9">
        <v>350</v>
      </c>
      <c r="I104" s="9">
        <v>2800</v>
      </c>
    </row>
    <row r="105" spans="3:9" x14ac:dyDescent="0.3">
      <c r="C105" s="4">
        <v>39917</v>
      </c>
      <c r="D105" t="s">
        <v>131</v>
      </c>
      <c r="E105" t="s">
        <v>127</v>
      </c>
      <c r="F105" t="s">
        <v>128</v>
      </c>
      <c r="G105">
        <v>5</v>
      </c>
      <c r="H105" s="9">
        <v>599</v>
      </c>
      <c r="I105" s="9">
        <v>2995</v>
      </c>
    </row>
    <row r="106" spans="3:9" x14ac:dyDescent="0.3">
      <c r="C106" s="4">
        <v>39918</v>
      </c>
      <c r="D106" t="s">
        <v>132</v>
      </c>
      <c r="E106" t="s">
        <v>134</v>
      </c>
      <c r="F106" t="s">
        <v>140</v>
      </c>
      <c r="G106">
        <v>7</v>
      </c>
      <c r="H106" s="9">
        <v>150</v>
      </c>
      <c r="I106" s="9">
        <v>1050</v>
      </c>
    </row>
    <row r="107" spans="3:9" x14ac:dyDescent="0.3">
      <c r="C107" s="4">
        <v>39919</v>
      </c>
      <c r="D107" t="s">
        <v>136</v>
      </c>
      <c r="E107" t="s">
        <v>127</v>
      </c>
      <c r="F107" t="s">
        <v>128</v>
      </c>
      <c r="G107">
        <v>4</v>
      </c>
      <c r="H107" s="9">
        <v>300</v>
      </c>
      <c r="I107" s="9">
        <v>1200</v>
      </c>
    </row>
    <row r="108" spans="3:9" x14ac:dyDescent="0.3">
      <c r="C108" s="4">
        <v>39920</v>
      </c>
      <c r="D108" t="s">
        <v>137</v>
      </c>
      <c r="E108" t="s">
        <v>134</v>
      </c>
      <c r="F108" t="s">
        <v>135</v>
      </c>
      <c r="G108">
        <v>4</v>
      </c>
      <c r="H108" s="9">
        <v>99</v>
      </c>
      <c r="I108" s="9">
        <v>396</v>
      </c>
    </row>
    <row r="109" spans="3:9" x14ac:dyDescent="0.3">
      <c r="C109" s="4">
        <v>39921</v>
      </c>
      <c r="D109" t="s">
        <v>133</v>
      </c>
      <c r="E109" t="s">
        <v>124</v>
      </c>
      <c r="F109" t="s">
        <v>125</v>
      </c>
      <c r="G109">
        <v>4</v>
      </c>
      <c r="H109" s="9">
        <v>450</v>
      </c>
      <c r="I109" s="9">
        <v>1800</v>
      </c>
    </row>
    <row r="110" spans="3:9" x14ac:dyDescent="0.3">
      <c r="C110" s="4">
        <v>39922</v>
      </c>
      <c r="D110" t="s">
        <v>123</v>
      </c>
      <c r="E110" t="s">
        <v>124</v>
      </c>
      <c r="F110" t="s">
        <v>125</v>
      </c>
      <c r="G110">
        <v>4</v>
      </c>
      <c r="H110" s="9">
        <v>450</v>
      </c>
      <c r="I110" s="9">
        <v>1800</v>
      </c>
    </row>
    <row r="111" spans="3:9" x14ac:dyDescent="0.3">
      <c r="C111" s="4">
        <v>39923</v>
      </c>
      <c r="D111" t="s">
        <v>126</v>
      </c>
      <c r="E111" t="s">
        <v>124</v>
      </c>
      <c r="F111" t="s">
        <v>125</v>
      </c>
      <c r="G111">
        <v>4</v>
      </c>
      <c r="H111" s="9">
        <v>400</v>
      </c>
      <c r="I111" s="9">
        <v>1600</v>
      </c>
    </row>
    <row r="112" spans="3:9" x14ac:dyDescent="0.3">
      <c r="C112" s="4">
        <v>39924</v>
      </c>
      <c r="D112" t="s">
        <v>129</v>
      </c>
      <c r="E112" t="s">
        <v>127</v>
      </c>
      <c r="F112" t="s">
        <v>128</v>
      </c>
      <c r="G112">
        <v>9</v>
      </c>
      <c r="H112" s="9">
        <v>300</v>
      </c>
      <c r="I112" s="9">
        <v>2700</v>
      </c>
    </row>
    <row r="113" spans="3:9" x14ac:dyDescent="0.3">
      <c r="C113" s="4">
        <v>39925</v>
      </c>
      <c r="D113" t="s">
        <v>130</v>
      </c>
      <c r="E113" t="s">
        <v>138</v>
      </c>
      <c r="F113" t="s">
        <v>139</v>
      </c>
      <c r="G113">
        <v>7</v>
      </c>
      <c r="H113" s="9">
        <v>225</v>
      </c>
      <c r="I113" s="9">
        <v>1575</v>
      </c>
    </row>
    <row r="114" spans="3:9" x14ac:dyDescent="0.3">
      <c r="C114" s="4">
        <v>39926</v>
      </c>
      <c r="D114" t="s">
        <v>131</v>
      </c>
      <c r="E114" t="s">
        <v>134</v>
      </c>
      <c r="F114" t="s">
        <v>135</v>
      </c>
      <c r="G114">
        <v>4</v>
      </c>
      <c r="H114" s="9">
        <v>350</v>
      </c>
      <c r="I114" s="9">
        <v>1400</v>
      </c>
    </row>
    <row r="115" spans="3:9" x14ac:dyDescent="0.3">
      <c r="C115" s="4">
        <v>39927</v>
      </c>
      <c r="D115" t="s">
        <v>132</v>
      </c>
      <c r="E115" t="s">
        <v>134</v>
      </c>
      <c r="F115" t="s">
        <v>135</v>
      </c>
      <c r="G115">
        <v>10</v>
      </c>
      <c r="H115" s="9">
        <v>99</v>
      </c>
      <c r="I115" s="9">
        <v>990</v>
      </c>
    </row>
    <row r="116" spans="3:9" x14ac:dyDescent="0.3">
      <c r="C116" s="4">
        <v>39928</v>
      </c>
      <c r="D116" t="s">
        <v>133</v>
      </c>
      <c r="E116" t="s">
        <v>124</v>
      </c>
      <c r="F116" t="s">
        <v>125</v>
      </c>
      <c r="G116">
        <v>6</v>
      </c>
      <c r="H116" s="9">
        <v>169</v>
      </c>
      <c r="I116" s="9">
        <v>1014</v>
      </c>
    </row>
    <row r="117" spans="3:9" x14ac:dyDescent="0.3">
      <c r="C117" s="4">
        <v>39929</v>
      </c>
      <c r="D117" t="s">
        <v>136</v>
      </c>
      <c r="E117" t="s">
        <v>134</v>
      </c>
      <c r="F117" t="s">
        <v>135</v>
      </c>
      <c r="G117">
        <v>8</v>
      </c>
      <c r="H117" s="9">
        <v>429</v>
      </c>
      <c r="I117" s="9">
        <v>3432</v>
      </c>
    </row>
    <row r="118" spans="3:9" x14ac:dyDescent="0.3">
      <c r="C118" s="4">
        <v>39930</v>
      </c>
      <c r="D118" t="s">
        <v>137</v>
      </c>
      <c r="E118" t="s">
        <v>124</v>
      </c>
      <c r="F118" t="s">
        <v>125</v>
      </c>
      <c r="G118">
        <v>3</v>
      </c>
      <c r="H118" s="9">
        <v>169</v>
      </c>
      <c r="I118" s="9">
        <v>507</v>
      </c>
    </row>
    <row r="119" spans="3:9" x14ac:dyDescent="0.3">
      <c r="C119" s="4">
        <v>39931</v>
      </c>
      <c r="D119" t="s">
        <v>126</v>
      </c>
      <c r="E119" t="s">
        <v>124</v>
      </c>
      <c r="F119" t="s">
        <v>125</v>
      </c>
      <c r="G119">
        <v>8</v>
      </c>
      <c r="H119" s="9">
        <v>299</v>
      </c>
      <c r="I119" s="9">
        <v>2392</v>
      </c>
    </row>
    <row r="120" spans="3:9" x14ac:dyDescent="0.3">
      <c r="C120" s="4">
        <v>39932</v>
      </c>
      <c r="D120" t="s">
        <v>123</v>
      </c>
      <c r="E120" t="s">
        <v>127</v>
      </c>
      <c r="F120" t="s">
        <v>128</v>
      </c>
      <c r="G120">
        <v>10</v>
      </c>
      <c r="H120" s="9">
        <v>599</v>
      </c>
      <c r="I120" s="9">
        <v>5990</v>
      </c>
    </row>
    <row r="121" spans="3:9" x14ac:dyDescent="0.3">
      <c r="C121" s="4">
        <v>39933</v>
      </c>
      <c r="D121" t="s">
        <v>129</v>
      </c>
      <c r="E121" t="s">
        <v>124</v>
      </c>
      <c r="F121" t="s">
        <v>125</v>
      </c>
      <c r="G121">
        <v>6</v>
      </c>
      <c r="H121" s="9">
        <v>400</v>
      </c>
      <c r="I121" s="9">
        <v>2400</v>
      </c>
    </row>
    <row r="122" spans="3:9" x14ac:dyDescent="0.3">
      <c r="C122" s="4">
        <v>39934</v>
      </c>
      <c r="D122" t="s">
        <v>130</v>
      </c>
      <c r="E122" t="s">
        <v>127</v>
      </c>
      <c r="F122" t="s">
        <v>128</v>
      </c>
      <c r="G122">
        <v>8</v>
      </c>
      <c r="H122" s="9">
        <v>599</v>
      </c>
      <c r="I122" s="9">
        <v>4792</v>
      </c>
    </row>
    <row r="123" spans="3:9" x14ac:dyDescent="0.3">
      <c r="C123" s="4">
        <v>39935</v>
      </c>
      <c r="D123" t="s">
        <v>131</v>
      </c>
      <c r="E123" t="s">
        <v>127</v>
      </c>
      <c r="F123" t="s">
        <v>128</v>
      </c>
      <c r="G123">
        <v>5</v>
      </c>
      <c r="H123" s="9">
        <v>300</v>
      </c>
      <c r="I123" s="9">
        <v>1500</v>
      </c>
    </row>
    <row r="124" spans="3:9" x14ac:dyDescent="0.3">
      <c r="C124" s="4">
        <v>39936</v>
      </c>
      <c r="D124" t="s">
        <v>132</v>
      </c>
      <c r="E124" t="s">
        <v>127</v>
      </c>
      <c r="F124" t="s">
        <v>128</v>
      </c>
      <c r="G124">
        <v>3</v>
      </c>
      <c r="H124" s="9">
        <v>300</v>
      </c>
      <c r="I124" s="9">
        <v>900</v>
      </c>
    </row>
    <row r="125" spans="3:9" x14ac:dyDescent="0.3">
      <c r="C125" s="4">
        <v>39937</v>
      </c>
      <c r="D125" t="s">
        <v>136</v>
      </c>
      <c r="E125" t="s">
        <v>127</v>
      </c>
      <c r="F125" t="s">
        <v>128</v>
      </c>
      <c r="G125">
        <v>3</v>
      </c>
      <c r="H125" s="9">
        <v>300</v>
      </c>
      <c r="I125" s="9">
        <v>900</v>
      </c>
    </row>
    <row r="126" spans="3:9" x14ac:dyDescent="0.3">
      <c r="C126" s="4">
        <v>39938</v>
      </c>
      <c r="D126" t="s">
        <v>137</v>
      </c>
      <c r="E126" t="s">
        <v>127</v>
      </c>
      <c r="F126" t="s">
        <v>128</v>
      </c>
      <c r="G126">
        <v>1</v>
      </c>
      <c r="H126" s="9">
        <v>300</v>
      </c>
      <c r="I126" s="9">
        <v>300</v>
      </c>
    </row>
    <row r="127" spans="3:9" x14ac:dyDescent="0.3">
      <c r="C127" s="4">
        <v>39939</v>
      </c>
      <c r="D127" t="s">
        <v>133</v>
      </c>
      <c r="E127" t="s">
        <v>127</v>
      </c>
      <c r="F127" t="s">
        <v>128</v>
      </c>
      <c r="G127">
        <v>9</v>
      </c>
      <c r="H127" s="9">
        <v>400</v>
      </c>
      <c r="I127" s="9">
        <v>3600</v>
      </c>
    </row>
    <row r="128" spans="3:9" x14ac:dyDescent="0.3">
      <c r="C128" s="4">
        <v>39940</v>
      </c>
      <c r="D128" t="s">
        <v>123</v>
      </c>
      <c r="E128" t="s">
        <v>134</v>
      </c>
      <c r="F128" t="s">
        <v>135</v>
      </c>
      <c r="G128">
        <v>6</v>
      </c>
      <c r="H128" s="9">
        <v>350</v>
      </c>
      <c r="I128" s="9">
        <v>2100</v>
      </c>
    </row>
    <row r="129" spans="3:9" x14ac:dyDescent="0.3">
      <c r="C129" s="4">
        <v>39941</v>
      </c>
      <c r="D129" t="s">
        <v>126</v>
      </c>
      <c r="E129" t="s">
        <v>138</v>
      </c>
      <c r="F129" t="s">
        <v>139</v>
      </c>
      <c r="G129">
        <v>8</v>
      </c>
      <c r="H129" s="9">
        <v>225</v>
      </c>
      <c r="I129" s="9">
        <v>1800</v>
      </c>
    </row>
    <row r="130" spans="3:9" x14ac:dyDescent="0.3">
      <c r="C130" s="4">
        <v>39942</v>
      </c>
      <c r="D130" t="s">
        <v>129</v>
      </c>
      <c r="E130" t="s">
        <v>127</v>
      </c>
      <c r="F130" t="s">
        <v>128</v>
      </c>
      <c r="G130">
        <v>1</v>
      </c>
      <c r="H130" s="9">
        <v>300</v>
      </c>
      <c r="I130" s="9">
        <v>300</v>
      </c>
    </row>
    <row r="131" spans="3:9" x14ac:dyDescent="0.3">
      <c r="C131" s="4">
        <v>39943</v>
      </c>
      <c r="D131" t="s">
        <v>130</v>
      </c>
      <c r="E131" t="s">
        <v>124</v>
      </c>
      <c r="F131" t="s">
        <v>125</v>
      </c>
      <c r="G131">
        <v>5</v>
      </c>
      <c r="H131" s="9">
        <v>169</v>
      </c>
      <c r="I131" s="9">
        <v>845</v>
      </c>
    </row>
    <row r="132" spans="3:9" x14ac:dyDescent="0.3">
      <c r="C132" s="4">
        <v>39944</v>
      </c>
      <c r="D132" t="s">
        <v>131</v>
      </c>
      <c r="E132" t="s">
        <v>138</v>
      </c>
      <c r="F132" t="s">
        <v>139</v>
      </c>
      <c r="G132">
        <v>4</v>
      </c>
      <c r="H132" s="9">
        <v>225</v>
      </c>
      <c r="I132" s="9">
        <v>900</v>
      </c>
    </row>
    <row r="133" spans="3:9" x14ac:dyDescent="0.3">
      <c r="C133" s="4">
        <v>39945</v>
      </c>
      <c r="D133" t="s">
        <v>132</v>
      </c>
      <c r="E133" t="s">
        <v>127</v>
      </c>
      <c r="F133" t="s">
        <v>128</v>
      </c>
      <c r="G133">
        <v>7</v>
      </c>
      <c r="H133" s="9">
        <v>599</v>
      </c>
      <c r="I133" s="9">
        <v>4193</v>
      </c>
    </row>
    <row r="134" spans="3:9" x14ac:dyDescent="0.3">
      <c r="C134" s="4">
        <v>39946</v>
      </c>
      <c r="D134" t="s">
        <v>133</v>
      </c>
      <c r="E134" t="s">
        <v>127</v>
      </c>
      <c r="F134" t="s">
        <v>128</v>
      </c>
      <c r="G134">
        <v>1</v>
      </c>
      <c r="H134" s="9">
        <v>300</v>
      </c>
      <c r="I134" s="9">
        <v>300</v>
      </c>
    </row>
    <row r="135" spans="3:9" x14ac:dyDescent="0.3">
      <c r="C135" s="4">
        <v>39947</v>
      </c>
      <c r="D135" t="s">
        <v>136</v>
      </c>
      <c r="E135" t="s">
        <v>127</v>
      </c>
      <c r="F135" t="s">
        <v>128</v>
      </c>
      <c r="G135">
        <v>7</v>
      </c>
      <c r="H135" s="9">
        <v>599</v>
      </c>
      <c r="I135" s="9">
        <v>4193</v>
      </c>
    </row>
    <row r="136" spans="3:9" x14ac:dyDescent="0.3">
      <c r="C136" s="4">
        <v>39948</v>
      </c>
      <c r="D136" t="s">
        <v>137</v>
      </c>
      <c r="E136" t="s">
        <v>127</v>
      </c>
      <c r="F136" t="s">
        <v>128</v>
      </c>
      <c r="G136">
        <v>4</v>
      </c>
      <c r="H136" s="9">
        <v>229</v>
      </c>
      <c r="I136" s="9">
        <v>916</v>
      </c>
    </row>
    <row r="137" spans="3:9" x14ac:dyDescent="0.3">
      <c r="C137" s="4">
        <v>39949</v>
      </c>
      <c r="D137" t="s">
        <v>126</v>
      </c>
      <c r="E137" t="s">
        <v>127</v>
      </c>
      <c r="F137" t="s">
        <v>128</v>
      </c>
      <c r="G137">
        <v>3</v>
      </c>
      <c r="H137" s="9">
        <v>400</v>
      </c>
      <c r="I137" s="9">
        <v>1200</v>
      </c>
    </row>
    <row r="138" spans="3:9" x14ac:dyDescent="0.3">
      <c r="C138" s="4">
        <v>39950</v>
      </c>
      <c r="D138" t="s">
        <v>123</v>
      </c>
      <c r="E138" t="s">
        <v>134</v>
      </c>
      <c r="F138" t="s">
        <v>135</v>
      </c>
      <c r="G138">
        <v>6</v>
      </c>
      <c r="H138" s="9">
        <v>429</v>
      </c>
      <c r="I138" s="9">
        <v>2574</v>
      </c>
    </row>
    <row r="139" spans="3:9" x14ac:dyDescent="0.3">
      <c r="C139" s="4">
        <v>39951</v>
      </c>
      <c r="D139" t="s">
        <v>129</v>
      </c>
      <c r="E139" t="s">
        <v>127</v>
      </c>
      <c r="F139" t="s">
        <v>128</v>
      </c>
      <c r="G139">
        <v>8</v>
      </c>
      <c r="H139" s="9">
        <v>599</v>
      </c>
      <c r="I139" s="9">
        <v>4792</v>
      </c>
    </row>
    <row r="140" spans="3:9" x14ac:dyDescent="0.3">
      <c r="C140" s="4">
        <v>39952</v>
      </c>
      <c r="D140" t="s">
        <v>130</v>
      </c>
      <c r="E140" t="s">
        <v>124</v>
      </c>
      <c r="F140" t="s">
        <v>125</v>
      </c>
      <c r="G140">
        <v>6</v>
      </c>
      <c r="H140" s="9">
        <v>450</v>
      </c>
      <c r="I140" s="9">
        <v>2700</v>
      </c>
    </row>
    <row r="141" spans="3:9" x14ac:dyDescent="0.3">
      <c r="C141" s="4">
        <v>39953</v>
      </c>
      <c r="D141" t="s">
        <v>131</v>
      </c>
      <c r="E141" t="s">
        <v>124</v>
      </c>
      <c r="F141" t="s">
        <v>125</v>
      </c>
      <c r="G141">
        <v>6</v>
      </c>
      <c r="H141" s="9">
        <v>299</v>
      </c>
      <c r="I141" s="9">
        <v>1794</v>
      </c>
    </row>
    <row r="142" spans="3:9" x14ac:dyDescent="0.3">
      <c r="C142" s="4">
        <v>39954</v>
      </c>
      <c r="D142" t="s">
        <v>132</v>
      </c>
      <c r="E142" t="s">
        <v>127</v>
      </c>
      <c r="F142" t="s">
        <v>128</v>
      </c>
      <c r="G142">
        <v>2</v>
      </c>
      <c r="H142" s="9">
        <v>229</v>
      </c>
      <c r="I142" s="9">
        <v>458</v>
      </c>
    </row>
    <row r="143" spans="3:9" x14ac:dyDescent="0.3">
      <c r="C143" s="4">
        <v>39955</v>
      </c>
      <c r="D143" t="s">
        <v>136</v>
      </c>
      <c r="E143" t="s">
        <v>134</v>
      </c>
      <c r="F143" t="s">
        <v>135</v>
      </c>
      <c r="G143">
        <v>2</v>
      </c>
      <c r="H143" s="9">
        <v>429</v>
      </c>
      <c r="I143" s="9">
        <v>858</v>
      </c>
    </row>
    <row r="144" spans="3:9" x14ac:dyDescent="0.3">
      <c r="C144" s="4">
        <v>39956</v>
      </c>
      <c r="D144" t="s">
        <v>137</v>
      </c>
      <c r="E144" t="s">
        <v>134</v>
      </c>
      <c r="F144" t="s">
        <v>140</v>
      </c>
      <c r="G144">
        <v>3</v>
      </c>
      <c r="H144" s="9">
        <v>150</v>
      </c>
      <c r="I144" s="9">
        <v>450</v>
      </c>
    </row>
    <row r="145" spans="3:9" x14ac:dyDescent="0.3">
      <c r="C145" s="4">
        <v>39957</v>
      </c>
      <c r="D145" t="s">
        <v>133</v>
      </c>
      <c r="E145" t="s">
        <v>138</v>
      </c>
      <c r="F145" t="s">
        <v>139</v>
      </c>
      <c r="G145">
        <v>2</v>
      </c>
      <c r="H145" s="9">
        <v>225</v>
      </c>
      <c r="I145" s="9">
        <v>450</v>
      </c>
    </row>
    <row r="146" spans="3:9" x14ac:dyDescent="0.3">
      <c r="C146" s="4">
        <v>39958</v>
      </c>
      <c r="D146" t="s">
        <v>123</v>
      </c>
      <c r="E146" t="s">
        <v>138</v>
      </c>
      <c r="F146" t="s">
        <v>139</v>
      </c>
      <c r="G146">
        <v>6</v>
      </c>
      <c r="H146" s="9">
        <v>225</v>
      </c>
      <c r="I146" s="9">
        <v>1350</v>
      </c>
    </row>
    <row r="147" spans="3:9" x14ac:dyDescent="0.3">
      <c r="C147" s="4">
        <v>39959</v>
      </c>
      <c r="D147" t="s">
        <v>126</v>
      </c>
      <c r="E147" t="s">
        <v>138</v>
      </c>
      <c r="F147" t="s">
        <v>139</v>
      </c>
      <c r="G147">
        <v>6</v>
      </c>
      <c r="H147" s="9">
        <v>225</v>
      </c>
      <c r="I147" s="9">
        <v>1350</v>
      </c>
    </row>
    <row r="148" spans="3:9" x14ac:dyDescent="0.3">
      <c r="C148" s="4">
        <v>39960</v>
      </c>
      <c r="D148" t="s">
        <v>129</v>
      </c>
      <c r="E148" t="s">
        <v>134</v>
      </c>
      <c r="F148" t="s">
        <v>135</v>
      </c>
      <c r="G148">
        <v>2</v>
      </c>
      <c r="H148" s="9">
        <v>429</v>
      </c>
      <c r="I148" s="9">
        <v>858</v>
      </c>
    </row>
    <row r="149" spans="3:9" x14ac:dyDescent="0.3">
      <c r="C149" s="4">
        <v>39961</v>
      </c>
      <c r="D149" t="s">
        <v>130</v>
      </c>
      <c r="E149" t="s">
        <v>134</v>
      </c>
      <c r="F149" t="s">
        <v>135</v>
      </c>
      <c r="G149">
        <v>6</v>
      </c>
      <c r="H149" s="9">
        <v>429</v>
      </c>
      <c r="I149" s="9">
        <v>2574</v>
      </c>
    </row>
    <row r="150" spans="3:9" x14ac:dyDescent="0.3">
      <c r="C150" s="4">
        <v>39962</v>
      </c>
      <c r="D150" t="s">
        <v>131</v>
      </c>
      <c r="E150" t="s">
        <v>134</v>
      </c>
      <c r="F150" t="s">
        <v>135</v>
      </c>
      <c r="G150">
        <v>4</v>
      </c>
      <c r="H150" s="9">
        <v>99</v>
      </c>
      <c r="I150" s="9">
        <v>396</v>
      </c>
    </row>
    <row r="151" spans="3:9" x14ac:dyDescent="0.3">
      <c r="C151" s="4">
        <v>39963</v>
      </c>
      <c r="D151" t="s">
        <v>132</v>
      </c>
      <c r="E151" t="s">
        <v>124</v>
      </c>
      <c r="F151" t="s">
        <v>125</v>
      </c>
      <c r="G151">
        <v>6</v>
      </c>
      <c r="H151" s="9">
        <v>325</v>
      </c>
      <c r="I151" s="9">
        <v>1950</v>
      </c>
    </row>
    <row r="152" spans="3:9" x14ac:dyDescent="0.3">
      <c r="C152" s="4">
        <v>39964</v>
      </c>
      <c r="D152" t="s">
        <v>133</v>
      </c>
      <c r="E152" t="s">
        <v>124</v>
      </c>
      <c r="F152" t="s">
        <v>125</v>
      </c>
      <c r="G152">
        <v>3</v>
      </c>
      <c r="H152" s="9">
        <v>325</v>
      </c>
      <c r="I152" s="9">
        <v>975</v>
      </c>
    </row>
    <row r="153" spans="3:9" x14ac:dyDescent="0.3">
      <c r="C153" s="4">
        <v>39965</v>
      </c>
      <c r="D153" t="s">
        <v>136</v>
      </c>
      <c r="E153" t="s">
        <v>138</v>
      </c>
      <c r="F153" t="s">
        <v>139</v>
      </c>
      <c r="G153">
        <v>6</v>
      </c>
      <c r="H153" s="9">
        <v>225</v>
      </c>
      <c r="I153" s="9">
        <v>1350</v>
      </c>
    </row>
    <row r="154" spans="3:9" x14ac:dyDescent="0.3">
      <c r="C154" s="4">
        <v>39966</v>
      </c>
      <c r="D154" t="s">
        <v>137</v>
      </c>
      <c r="E154" t="s">
        <v>127</v>
      </c>
      <c r="F154" t="s">
        <v>128</v>
      </c>
      <c r="G154">
        <v>1</v>
      </c>
      <c r="H154" s="9">
        <v>300</v>
      </c>
      <c r="I154" s="9">
        <v>300</v>
      </c>
    </row>
    <row r="155" spans="3:9" x14ac:dyDescent="0.3">
      <c r="C155" s="4">
        <v>39967</v>
      </c>
      <c r="D155" t="s">
        <v>126</v>
      </c>
      <c r="E155" t="s">
        <v>124</v>
      </c>
      <c r="F155" t="s">
        <v>125</v>
      </c>
      <c r="G155">
        <v>8</v>
      </c>
      <c r="H155" s="9">
        <v>299</v>
      </c>
      <c r="I155" s="9">
        <v>2392</v>
      </c>
    </row>
    <row r="156" spans="3:9" x14ac:dyDescent="0.3">
      <c r="C156" s="4">
        <v>39968</v>
      </c>
      <c r="D156" t="s">
        <v>123</v>
      </c>
      <c r="E156" t="s">
        <v>138</v>
      </c>
      <c r="F156" t="s">
        <v>139</v>
      </c>
      <c r="G156">
        <v>9</v>
      </c>
      <c r="H156" s="9">
        <v>225</v>
      </c>
      <c r="I156" s="9">
        <v>2025</v>
      </c>
    </row>
    <row r="157" spans="3:9" x14ac:dyDescent="0.3">
      <c r="C157" s="4">
        <v>39969</v>
      </c>
      <c r="D157" t="s">
        <v>129</v>
      </c>
      <c r="E157" t="s">
        <v>127</v>
      </c>
      <c r="F157" t="s">
        <v>128</v>
      </c>
      <c r="G157">
        <v>6</v>
      </c>
      <c r="H157" s="9">
        <v>300</v>
      </c>
      <c r="I157" s="9">
        <v>1800</v>
      </c>
    </row>
    <row r="158" spans="3:9" x14ac:dyDescent="0.3">
      <c r="C158" s="4">
        <v>39970</v>
      </c>
      <c r="D158" t="s">
        <v>130</v>
      </c>
      <c r="E158" t="s">
        <v>124</v>
      </c>
      <c r="F158" t="s">
        <v>125</v>
      </c>
      <c r="G158">
        <v>10</v>
      </c>
      <c r="H158" s="9">
        <v>299</v>
      </c>
      <c r="I158" s="9">
        <v>2990</v>
      </c>
    </row>
    <row r="159" spans="3:9" x14ac:dyDescent="0.3">
      <c r="C159" s="4">
        <v>39971</v>
      </c>
      <c r="D159" t="s">
        <v>131</v>
      </c>
      <c r="E159" t="s">
        <v>127</v>
      </c>
      <c r="F159" t="s">
        <v>128</v>
      </c>
      <c r="G159">
        <v>9</v>
      </c>
      <c r="H159" s="9">
        <v>400</v>
      </c>
      <c r="I159" s="9">
        <v>3600</v>
      </c>
    </row>
    <row r="160" spans="3:9" x14ac:dyDescent="0.3">
      <c r="C160" s="4">
        <v>39972</v>
      </c>
      <c r="D160" t="s">
        <v>132</v>
      </c>
      <c r="E160" t="s">
        <v>127</v>
      </c>
      <c r="F160" t="s">
        <v>128</v>
      </c>
      <c r="G160">
        <v>4</v>
      </c>
      <c r="H160" s="9">
        <v>400</v>
      </c>
      <c r="I160" s="9">
        <v>1600</v>
      </c>
    </row>
    <row r="161" spans="3:9" x14ac:dyDescent="0.3">
      <c r="C161" s="4">
        <v>39973</v>
      </c>
      <c r="D161" t="s">
        <v>136</v>
      </c>
      <c r="E161" t="s">
        <v>124</v>
      </c>
      <c r="F161" t="s">
        <v>125</v>
      </c>
      <c r="G161">
        <v>1</v>
      </c>
      <c r="H161" s="9">
        <v>400</v>
      </c>
      <c r="I161" s="9">
        <v>400</v>
      </c>
    </row>
    <row r="162" spans="3:9" x14ac:dyDescent="0.3">
      <c r="C162" s="4">
        <v>39974</v>
      </c>
      <c r="D162" t="s">
        <v>137</v>
      </c>
      <c r="E162" t="s">
        <v>134</v>
      </c>
      <c r="F162" t="s">
        <v>135</v>
      </c>
      <c r="G162">
        <v>3</v>
      </c>
      <c r="H162" s="9">
        <v>99</v>
      </c>
      <c r="I162" s="9">
        <v>297</v>
      </c>
    </row>
    <row r="163" spans="3:9" x14ac:dyDescent="0.3">
      <c r="C163" s="4">
        <v>39975</v>
      </c>
      <c r="D163" t="s">
        <v>133</v>
      </c>
      <c r="E163" t="s">
        <v>124</v>
      </c>
      <c r="F163" t="s">
        <v>125</v>
      </c>
      <c r="G163">
        <v>4</v>
      </c>
      <c r="H163" s="9">
        <v>400</v>
      </c>
      <c r="I163" s="9">
        <v>1600</v>
      </c>
    </row>
    <row r="164" spans="3:9" x14ac:dyDescent="0.3">
      <c r="C164" s="4">
        <v>39976</v>
      </c>
      <c r="D164" t="s">
        <v>123</v>
      </c>
      <c r="E164" t="s">
        <v>124</v>
      </c>
      <c r="F164" t="s">
        <v>125</v>
      </c>
      <c r="G164">
        <v>3</v>
      </c>
      <c r="H164" s="9">
        <v>299</v>
      </c>
      <c r="I164" s="9">
        <v>897</v>
      </c>
    </row>
    <row r="165" spans="3:9" x14ac:dyDescent="0.3">
      <c r="C165" s="4">
        <v>39977</v>
      </c>
      <c r="D165" t="s">
        <v>126</v>
      </c>
      <c r="E165" t="s">
        <v>127</v>
      </c>
      <c r="F165" t="s">
        <v>128</v>
      </c>
      <c r="G165">
        <v>6</v>
      </c>
      <c r="H165" s="9">
        <v>600</v>
      </c>
      <c r="I165" s="9">
        <v>3600</v>
      </c>
    </row>
    <row r="166" spans="3:9" x14ac:dyDescent="0.3">
      <c r="C166" s="4">
        <v>39978</v>
      </c>
      <c r="D166" t="s">
        <v>129</v>
      </c>
      <c r="E166" t="s">
        <v>127</v>
      </c>
      <c r="F166" t="s">
        <v>140</v>
      </c>
      <c r="G166">
        <v>3</v>
      </c>
      <c r="H166" s="9">
        <v>150</v>
      </c>
      <c r="I166" s="9">
        <v>450</v>
      </c>
    </row>
    <row r="167" spans="3:9" x14ac:dyDescent="0.3">
      <c r="C167" s="4">
        <v>39979</v>
      </c>
      <c r="D167" t="s">
        <v>130</v>
      </c>
      <c r="E167" t="s">
        <v>127</v>
      </c>
      <c r="F167" t="s">
        <v>128</v>
      </c>
      <c r="G167">
        <v>4</v>
      </c>
      <c r="H167" s="9">
        <v>229</v>
      </c>
      <c r="I167" s="9">
        <v>916</v>
      </c>
    </row>
    <row r="168" spans="3:9" x14ac:dyDescent="0.3">
      <c r="C168" s="4">
        <v>39980</v>
      </c>
      <c r="D168" t="s">
        <v>131</v>
      </c>
      <c r="E168" t="s">
        <v>127</v>
      </c>
      <c r="F168" t="s">
        <v>128</v>
      </c>
      <c r="G168">
        <v>5</v>
      </c>
      <c r="H168" s="9">
        <v>300</v>
      </c>
      <c r="I168" s="9">
        <v>1500</v>
      </c>
    </row>
    <row r="169" spans="3:9" x14ac:dyDescent="0.3">
      <c r="C169" s="4">
        <v>39981</v>
      </c>
      <c r="D169" t="s">
        <v>132</v>
      </c>
      <c r="E169" t="s">
        <v>124</v>
      </c>
      <c r="F169" t="s">
        <v>125</v>
      </c>
      <c r="G169">
        <v>9</v>
      </c>
      <c r="H169" s="9">
        <v>325</v>
      </c>
      <c r="I169" s="9">
        <v>2925</v>
      </c>
    </row>
    <row r="170" spans="3:9" x14ac:dyDescent="0.3">
      <c r="C170" s="4">
        <v>39982</v>
      </c>
      <c r="D170" t="s">
        <v>133</v>
      </c>
      <c r="E170" t="s">
        <v>127</v>
      </c>
      <c r="F170" t="s">
        <v>128</v>
      </c>
      <c r="G170">
        <v>5</v>
      </c>
      <c r="H170" s="9">
        <v>300</v>
      </c>
      <c r="I170" s="9">
        <v>1500</v>
      </c>
    </row>
    <row r="171" spans="3:9" x14ac:dyDescent="0.3">
      <c r="C171" s="4">
        <v>39983</v>
      </c>
      <c r="D171" t="s">
        <v>136</v>
      </c>
      <c r="E171" t="s">
        <v>127</v>
      </c>
      <c r="F171" t="s">
        <v>128</v>
      </c>
      <c r="G171">
        <v>2</v>
      </c>
      <c r="H171" s="9">
        <v>600</v>
      </c>
      <c r="I171" s="9">
        <v>1200</v>
      </c>
    </row>
    <row r="172" spans="3:9" x14ac:dyDescent="0.3">
      <c r="C172" s="4">
        <v>39984</v>
      </c>
      <c r="D172" t="s">
        <v>137</v>
      </c>
      <c r="E172" t="s">
        <v>124</v>
      </c>
      <c r="F172" t="s">
        <v>125</v>
      </c>
      <c r="G172">
        <v>10</v>
      </c>
      <c r="H172" s="9">
        <v>325</v>
      </c>
      <c r="I172" s="9">
        <v>3250</v>
      </c>
    </row>
    <row r="173" spans="3:9" x14ac:dyDescent="0.3">
      <c r="C173" s="4">
        <v>39985</v>
      </c>
      <c r="D173" t="s">
        <v>126</v>
      </c>
      <c r="E173" t="s">
        <v>127</v>
      </c>
      <c r="F173" t="s">
        <v>128</v>
      </c>
      <c r="G173">
        <v>4</v>
      </c>
      <c r="H173" s="9">
        <v>599</v>
      </c>
      <c r="I173" s="9">
        <v>2396</v>
      </c>
    </row>
    <row r="174" spans="3:9" x14ac:dyDescent="0.3">
      <c r="C174" s="4">
        <v>39986</v>
      </c>
      <c r="D174" t="s">
        <v>123</v>
      </c>
      <c r="E174" t="s">
        <v>138</v>
      </c>
      <c r="F174" t="s">
        <v>139</v>
      </c>
      <c r="G174">
        <v>2</v>
      </c>
      <c r="H174" s="9">
        <v>225</v>
      </c>
      <c r="I174" s="9">
        <v>450</v>
      </c>
    </row>
    <row r="175" spans="3:9" x14ac:dyDescent="0.3">
      <c r="C175" s="4">
        <v>39987</v>
      </c>
      <c r="D175" t="s">
        <v>129</v>
      </c>
      <c r="E175" t="s">
        <v>124</v>
      </c>
      <c r="F175" t="s">
        <v>125</v>
      </c>
      <c r="G175">
        <v>4</v>
      </c>
      <c r="H175" s="9">
        <v>325</v>
      </c>
      <c r="I175" s="9">
        <v>1300</v>
      </c>
    </row>
    <row r="176" spans="3:9" x14ac:dyDescent="0.3">
      <c r="C176" s="4">
        <v>39988</v>
      </c>
      <c r="D176" t="s">
        <v>130</v>
      </c>
      <c r="E176" t="s">
        <v>124</v>
      </c>
      <c r="F176" t="s">
        <v>125</v>
      </c>
      <c r="G176">
        <v>8</v>
      </c>
      <c r="H176" s="9">
        <v>450</v>
      </c>
      <c r="I176" s="9">
        <v>3600</v>
      </c>
    </row>
    <row r="177" spans="3:9" x14ac:dyDescent="0.3">
      <c r="C177" s="4">
        <v>39989</v>
      </c>
      <c r="D177" t="s">
        <v>131</v>
      </c>
      <c r="E177" t="s">
        <v>127</v>
      </c>
      <c r="F177" t="s">
        <v>128</v>
      </c>
      <c r="G177">
        <v>1</v>
      </c>
      <c r="H177" s="9">
        <v>599</v>
      </c>
      <c r="I177" s="9">
        <v>599</v>
      </c>
    </row>
    <row r="178" spans="3:9" x14ac:dyDescent="0.3">
      <c r="C178" s="4">
        <v>39990</v>
      </c>
      <c r="D178" t="s">
        <v>132</v>
      </c>
      <c r="E178" t="s">
        <v>124</v>
      </c>
      <c r="F178" t="s">
        <v>125</v>
      </c>
      <c r="G178">
        <v>10</v>
      </c>
      <c r="H178" s="9">
        <v>325</v>
      </c>
      <c r="I178" s="9">
        <v>3250</v>
      </c>
    </row>
    <row r="179" spans="3:9" x14ac:dyDescent="0.3">
      <c r="C179" s="4">
        <v>39991</v>
      </c>
      <c r="D179" t="s">
        <v>136</v>
      </c>
      <c r="E179" t="s">
        <v>124</v>
      </c>
      <c r="F179" t="s">
        <v>125</v>
      </c>
      <c r="G179">
        <v>4</v>
      </c>
      <c r="H179" s="9">
        <v>299</v>
      </c>
      <c r="I179" s="9">
        <v>1196</v>
      </c>
    </row>
    <row r="180" spans="3:9" x14ac:dyDescent="0.3">
      <c r="C180" s="4">
        <v>39992</v>
      </c>
      <c r="D180" t="s">
        <v>137</v>
      </c>
      <c r="E180" t="s">
        <v>124</v>
      </c>
      <c r="F180" t="s">
        <v>125</v>
      </c>
      <c r="G180">
        <v>9</v>
      </c>
      <c r="H180" s="9">
        <v>299</v>
      </c>
      <c r="I180" s="9">
        <v>2691</v>
      </c>
    </row>
    <row r="181" spans="3:9" x14ac:dyDescent="0.3">
      <c r="C181" s="4">
        <v>39993</v>
      </c>
      <c r="D181" t="s">
        <v>133</v>
      </c>
      <c r="E181" t="s">
        <v>124</v>
      </c>
      <c r="F181" t="s">
        <v>125</v>
      </c>
      <c r="G181">
        <v>7</v>
      </c>
      <c r="H181" s="9">
        <v>169</v>
      </c>
      <c r="I181" s="9">
        <v>1183</v>
      </c>
    </row>
    <row r="182" spans="3:9" x14ac:dyDescent="0.3">
      <c r="C182" s="4">
        <v>39994</v>
      </c>
      <c r="D182" t="s">
        <v>123</v>
      </c>
      <c r="E182" t="s">
        <v>124</v>
      </c>
      <c r="F182" t="s">
        <v>125</v>
      </c>
      <c r="G182">
        <v>3</v>
      </c>
      <c r="H182" s="9">
        <v>299</v>
      </c>
      <c r="I182" s="9">
        <v>897</v>
      </c>
    </row>
    <row r="183" spans="3:9" x14ac:dyDescent="0.3">
      <c r="C183" s="4">
        <v>39995</v>
      </c>
      <c r="D183" t="s">
        <v>126</v>
      </c>
      <c r="E183" t="s">
        <v>138</v>
      </c>
      <c r="F183" t="s">
        <v>139</v>
      </c>
      <c r="G183">
        <v>10</v>
      </c>
      <c r="H183" s="9">
        <v>225</v>
      </c>
      <c r="I183" s="9">
        <v>2250</v>
      </c>
    </row>
    <row r="184" spans="3:9" x14ac:dyDescent="0.3">
      <c r="C184" s="4">
        <v>39996</v>
      </c>
      <c r="D184" t="s">
        <v>129</v>
      </c>
      <c r="E184" t="s">
        <v>124</v>
      </c>
      <c r="F184" t="s">
        <v>125</v>
      </c>
      <c r="G184">
        <v>2</v>
      </c>
      <c r="H184" s="9">
        <v>325</v>
      </c>
      <c r="I184" s="9">
        <v>650</v>
      </c>
    </row>
    <row r="185" spans="3:9" x14ac:dyDescent="0.3">
      <c r="C185" s="4">
        <v>39997</v>
      </c>
      <c r="D185" t="s">
        <v>130</v>
      </c>
      <c r="E185" t="s">
        <v>124</v>
      </c>
      <c r="F185" t="s">
        <v>125</v>
      </c>
      <c r="G185">
        <v>4</v>
      </c>
      <c r="H185" s="9">
        <v>450</v>
      </c>
      <c r="I185" s="9">
        <v>1800</v>
      </c>
    </row>
    <row r="186" spans="3:9" x14ac:dyDescent="0.3">
      <c r="C186" s="4">
        <v>39998</v>
      </c>
      <c r="D186" t="s">
        <v>131</v>
      </c>
      <c r="E186" t="s">
        <v>127</v>
      </c>
      <c r="F186" t="s">
        <v>128</v>
      </c>
      <c r="G186">
        <v>2</v>
      </c>
      <c r="H186" s="9">
        <v>599</v>
      </c>
      <c r="I186" s="9">
        <v>1198</v>
      </c>
    </row>
    <row r="187" spans="3:9" x14ac:dyDescent="0.3">
      <c r="C187" s="4">
        <v>39999</v>
      </c>
      <c r="D187" t="s">
        <v>132</v>
      </c>
      <c r="E187" t="s">
        <v>134</v>
      </c>
      <c r="F187" t="s">
        <v>135</v>
      </c>
      <c r="G187">
        <v>1</v>
      </c>
      <c r="H187" s="9">
        <v>350</v>
      </c>
      <c r="I187" s="9">
        <v>350</v>
      </c>
    </row>
    <row r="188" spans="3:9" x14ac:dyDescent="0.3">
      <c r="C188" s="4">
        <v>40000</v>
      </c>
      <c r="D188" t="s">
        <v>133</v>
      </c>
      <c r="E188" t="s">
        <v>124</v>
      </c>
      <c r="F188" t="s">
        <v>125</v>
      </c>
      <c r="G188">
        <v>2</v>
      </c>
      <c r="H188" s="9">
        <v>450</v>
      </c>
      <c r="I188" s="9">
        <v>900</v>
      </c>
    </row>
    <row r="189" spans="3:9" x14ac:dyDescent="0.3">
      <c r="C189" s="4">
        <v>40001</v>
      </c>
      <c r="D189" t="s">
        <v>136</v>
      </c>
      <c r="E189" t="s">
        <v>124</v>
      </c>
      <c r="F189" t="s">
        <v>125</v>
      </c>
      <c r="G189">
        <v>3</v>
      </c>
      <c r="H189" s="9">
        <v>450</v>
      </c>
      <c r="I189" s="9">
        <v>1350</v>
      </c>
    </row>
    <row r="190" spans="3:9" x14ac:dyDescent="0.3">
      <c r="C190" s="4">
        <v>40002</v>
      </c>
      <c r="D190" t="s">
        <v>137</v>
      </c>
      <c r="E190" t="s">
        <v>138</v>
      </c>
      <c r="F190" t="s">
        <v>139</v>
      </c>
      <c r="G190">
        <v>4</v>
      </c>
      <c r="H190" s="9">
        <v>225</v>
      </c>
      <c r="I190" s="9">
        <v>900</v>
      </c>
    </row>
    <row r="191" spans="3:9" x14ac:dyDescent="0.3">
      <c r="C191" s="4">
        <v>40003</v>
      </c>
      <c r="D191" t="s">
        <v>126</v>
      </c>
      <c r="E191" t="s">
        <v>134</v>
      </c>
      <c r="F191" t="s">
        <v>135</v>
      </c>
      <c r="G191">
        <v>7</v>
      </c>
      <c r="H191" s="9">
        <v>99</v>
      </c>
      <c r="I191" s="9">
        <v>693</v>
      </c>
    </row>
    <row r="192" spans="3:9" x14ac:dyDescent="0.3">
      <c r="C192" s="4">
        <v>40004</v>
      </c>
      <c r="D192" t="s">
        <v>123</v>
      </c>
      <c r="E192" t="s">
        <v>124</v>
      </c>
      <c r="F192" t="s">
        <v>125</v>
      </c>
      <c r="G192">
        <v>3</v>
      </c>
      <c r="H192" s="9">
        <v>299</v>
      </c>
      <c r="I192" s="9">
        <v>897</v>
      </c>
    </row>
    <row r="193" spans="3:9" x14ac:dyDescent="0.3">
      <c r="C193" s="4">
        <v>40005</v>
      </c>
      <c r="D193" t="s">
        <v>129</v>
      </c>
      <c r="E193" t="s">
        <v>127</v>
      </c>
      <c r="F193" t="s">
        <v>128</v>
      </c>
      <c r="G193">
        <v>3</v>
      </c>
      <c r="H193" s="9">
        <v>300</v>
      </c>
      <c r="I193" s="9">
        <v>900</v>
      </c>
    </row>
    <row r="194" spans="3:9" x14ac:dyDescent="0.3">
      <c r="C194" s="4">
        <v>40006</v>
      </c>
      <c r="D194" t="s">
        <v>130</v>
      </c>
      <c r="E194" t="s">
        <v>138</v>
      </c>
      <c r="F194" t="s">
        <v>139</v>
      </c>
      <c r="G194">
        <v>7</v>
      </c>
      <c r="H194" s="9">
        <v>225</v>
      </c>
      <c r="I194" s="9">
        <v>1575</v>
      </c>
    </row>
    <row r="195" spans="3:9" x14ac:dyDescent="0.3">
      <c r="C195" s="4">
        <v>40007</v>
      </c>
      <c r="D195" t="s">
        <v>131</v>
      </c>
      <c r="E195" t="s">
        <v>138</v>
      </c>
      <c r="F195" t="s">
        <v>139</v>
      </c>
      <c r="G195">
        <v>9</v>
      </c>
      <c r="H195" s="9">
        <v>225</v>
      </c>
      <c r="I195" s="9">
        <v>2025</v>
      </c>
    </row>
    <row r="196" spans="3:9" x14ac:dyDescent="0.3">
      <c r="C196" s="4">
        <v>40008</v>
      </c>
      <c r="D196" t="s">
        <v>132</v>
      </c>
      <c r="E196" t="s">
        <v>134</v>
      </c>
      <c r="F196" t="s">
        <v>135</v>
      </c>
      <c r="G196">
        <v>5</v>
      </c>
      <c r="H196" s="9">
        <v>429</v>
      </c>
      <c r="I196" s="9">
        <v>2145</v>
      </c>
    </row>
    <row r="197" spans="3:9" x14ac:dyDescent="0.3">
      <c r="C197" s="4">
        <v>40009</v>
      </c>
      <c r="D197" t="s">
        <v>136</v>
      </c>
      <c r="E197" t="s">
        <v>127</v>
      </c>
      <c r="F197" t="s">
        <v>128</v>
      </c>
      <c r="G197">
        <v>6</v>
      </c>
      <c r="H197" s="9">
        <v>229</v>
      </c>
      <c r="I197" s="9">
        <v>1374</v>
      </c>
    </row>
    <row r="198" spans="3:9" x14ac:dyDescent="0.3">
      <c r="C198" s="4">
        <v>40010</v>
      </c>
      <c r="D198" t="s">
        <v>137</v>
      </c>
      <c r="E198" t="s">
        <v>134</v>
      </c>
      <c r="F198" t="s">
        <v>135</v>
      </c>
      <c r="G198">
        <v>3</v>
      </c>
      <c r="H198" s="9">
        <v>429</v>
      </c>
      <c r="I198" s="9">
        <v>1287</v>
      </c>
    </row>
    <row r="199" spans="3:9" x14ac:dyDescent="0.3">
      <c r="C199" s="4">
        <v>40011</v>
      </c>
      <c r="D199" t="s">
        <v>133</v>
      </c>
      <c r="E199" t="s">
        <v>134</v>
      </c>
      <c r="F199" t="s">
        <v>135</v>
      </c>
      <c r="G199">
        <v>2</v>
      </c>
      <c r="H199" s="9">
        <v>429</v>
      </c>
      <c r="I199" s="9">
        <v>858</v>
      </c>
    </row>
    <row r="200" spans="3:9" x14ac:dyDescent="0.3">
      <c r="C200" s="4">
        <v>40012</v>
      </c>
      <c r="D200" t="s">
        <v>123</v>
      </c>
      <c r="E200" t="s">
        <v>134</v>
      </c>
      <c r="F200" t="s">
        <v>135</v>
      </c>
      <c r="G200">
        <v>10</v>
      </c>
      <c r="H200" s="9">
        <v>350</v>
      </c>
      <c r="I200" s="9">
        <v>3500</v>
      </c>
    </row>
    <row r="201" spans="3:9" x14ac:dyDescent="0.3">
      <c r="C201" s="4">
        <v>40013</v>
      </c>
      <c r="D201" t="s">
        <v>126</v>
      </c>
      <c r="E201" t="s">
        <v>138</v>
      </c>
      <c r="F201" t="s">
        <v>139</v>
      </c>
      <c r="G201">
        <v>4</v>
      </c>
      <c r="H201" s="9">
        <v>225</v>
      </c>
      <c r="I201" s="9">
        <v>900</v>
      </c>
    </row>
    <row r="202" spans="3:9" x14ac:dyDescent="0.3">
      <c r="C202" s="4">
        <v>40014</v>
      </c>
      <c r="D202" t="s">
        <v>129</v>
      </c>
      <c r="E202" t="s">
        <v>127</v>
      </c>
      <c r="F202" t="s">
        <v>128</v>
      </c>
      <c r="G202">
        <v>1</v>
      </c>
      <c r="H202" s="9">
        <v>300</v>
      </c>
      <c r="I202" s="9">
        <v>300</v>
      </c>
    </row>
    <row r="203" spans="3:9" x14ac:dyDescent="0.3">
      <c r="C203" s="4">
        <v>40015</v>
      </c>
      <c r="D203" t="s">
        <v>130</v>
      </c>
      <c r="E203" t="s">
        <v>124</v>
      </c>
      <c r="F203" t="s">
        <v>125</v>
      </c>
      <c r="G203">
        <v>6</v>
      </c>
      <c r="H203" s="9">
        <v>325</v>
      </c>
      <c r="I203" s="9">
        <v>1950</v>
      </c>
    </row>
    <row r="204" spans="3:9" x14ac:dyDescent="0.3">
      <c r="C204" s="4">
        <v>40016</v>
      </c>
      <c r="D204" t="s">
        <v>131</v>
      </c>
      <c r="E204" t="s">
        <v>124</v>
      </c>
      <c r="F204" t="s">
        <v>125</v>
      </c>
      <c r="G204">
        <v>8</v>
      </c>
      <c r="H204" s="9">
        <v>299</v>
      </c>
      <c r="I204" s="9">
        <v>2392</v>
      </c>
    </row>
    <row r="205" spans="3:9" x14ac:dyDescent="0.3">
      <c r="C205" s="4">
        <v>40017</v>
      </c>
      <c r="D205" t="s">
        <v>132</v>
      </c>
      <c r="E205" t="s">
        <v>124</v>
      </c>
      <c r="F205" t="s">
        <v>125</v>
      </c>
      <c r="G205">
        <v>7</v>
      </c>
      <c r="H205" s="9">
        <v>450</v>
      </c>
      <c r="I205" s="9">
        <v>3150</v>
      </c>
    </row>
    <row r="206" spans="3:9" x14ac:dyDescent="0.3">
      <c r="C206" s="4">
        <v>40018</v>
      </c>
      <c r="D206" t="s">
        <v>133</v>
      </c>
      <c r="E206" t="s">
        <v>127</v>
      </c>
      <c r="F206" t="s">
        <v>128</v>
      </c>
      <c r="G206">
        <v>3</v>
      </c>
      <c r="H206" s="9">
        <v>599</v>
      </c>
      <c r="I206" s="9">
        <v>1797</v>
      </c>
    </row>
    <row r="207" spans="3:9" x14ac:dyDescent="0.3">
      <c r="C207" s="4">
        <v>40019</v>
      </c>
      <c r="D207" t="s">
        <v>136</v>
      </c>
      <c r="E207" t="s">
        <v>124</v>
      </c>
      <c r="F207" t="s">
        <v>125</v>
      </c>
      <c r="G207">
        <v>9</v>
      </c>
      <c r="H207" s="9">
        <v>450</v>
      </c>
      <c r="I207" s="9">
        <v>4050</v>
      </c>
    </row>
    <row r="208" spans="3:9" x14ac:dyDescent="0.3">
      <c r="C208" s="4">
        <v>40020</v>
      </c>
      <c r="D208" t="s">
        <v>137</v>
      </c>
      <c r="E208" t="s">
        <v>138</v>
      </c>
      <c r="F208" t="s">
        <v>139</v>
      </c>
      <c r="G208">
        <v>2</v>
      </c>
      <c r="H208" s="9">
        <v>225</v>
      </c>
      <c r="I208" s="9">
        <v>450</v>
      </c>
    </row>
    <row r="209" spans="3:9" x14ac:dyDescent="0.3">
      <c r="C209" s="4">
        <v>40021</v>
      </c>
      <c r="D209" t="s">
        <v>126</v>
      </c>
      <c r="E209" t="s">
        <v>124</v>
      </c>
      <c r="F209" t="s">
        <v>125</v>
      </c>
      <c r="G209">
        <v>6</v>
      </c>
      <c r="H209" s="9">
        <v>299</v>
      </c>
      <c r="I209" s="9">
        <v>1794</v>
      </c>
    </row>
    <row r="210" spans="3:9" x14ac:dyDescent="0.3">
      <c r="C210" s="4">
        <v>40022</v>
      </c>
      <c r="D210" t="s">
        <v>123</v>
      </c>
      <c r="E210" t="s">
        <v>134</v>
      </c>
      <c r="F210" t="s">
        <v>135</v>
      </c>
      <c r="G210">
        <v>9</v>
      </c>
      <c r="H210" s="9">
        <v>99</v>
      </c>
      <c r="I210" s="9">
        <v>891</v>
      </c>
    </row>
    <row r="211" spans="3:9" x14ac:dyDescent="0.3">
      <c r="C211" s="4">
        <v>40023</v>
      </c>
      <c r="D211" t="s">
        <v>129</v>
      </c>
      <c r="E211" t="s">
        <v>134</v>
      </c>
      <c r="F211" t="s">
        <v>135</v>
      </c>
      <c r="G211">
        <v>10</v>
      </c>
      <c r="H211" s="9">
        <v>99</v>
      </c>
      <c r="I211" s="9">
        <v>990</v>
      </c>
    </row>
    <row r="212" spans="3:9" x14ac:dyDescent="0.3">
      <c r="C212" s="4">
        <v>40024</v>
      </c>
      <c r="D212" t="s">
        <v>130</v>
      </c>
      <c r="E212" t="s">
        <v>127</v>
      </c>
      <c r="F212" t="s">
        <v>128</v>
      </c>
      <c r="G212">
        <v>2</v>
      </c>
      <c r="H212" s="9">
        <v>300</v>
      </c>
      <c r="I212" s="9">
        <v>600</v>
      </c>
    </row>
    <row r="213" spans="3:9" x14ac:dyDescent="0.3">
      <c r="C213" s="4">
        <v>40025</v>
      </c>
      <c r="D213" t="s">
        <v>131</v>
      </c>
      <c r="E213" t="s">
        <v>127</v>
      </c>
      <c r="F213" t="s">
        <v>128</v>
      </c>
      <c r="G213">
        <v>6</v>
      </c>
      <c r="H213" s="9">
        <v>599</v>
      </c>
      <c r="I213" s="9">
        <v>3594</v>
      </c>
    </row>
    <row r="214" spans="3:9" x14ac:dyDescent="0.3">
      <c r="C214" s="4">
        <v>40026</v>
      </c>
      <c r="D214" t="s">
        <v>132</v>
      </c>
      <c r="E214" t="s">
        <v>124</v>
      </c>
      <c r="F214" t="s">
        <v>125</v>
      </c>
      <c r="G214">
        <v>5</v>
      </c>
      <c r="H214" s="9">
        <v>299</v>
      </c>
      <c r="I214" s="9">
        <v>1495</v>
      </c>
    </row>
    <row r="215" spans="3:9" x14ac:dyDescent="0.3">
      <c r="C215" s="4">
        <v>40027</v>
      </c>
      <c r="D215" t="s">
        <v>136</v>
      </c>
      <c r="E215" t="s">
        <v>124</v>
      </c>
      <c r="F215" t="s">
        <v>125</v>
      </c>
      <c r="G215">
        <v>7</v>
      </c>
      <c r="H215" s="9">
        <v>299</v>
      </c>
      <c r="I215" s="9">
        <v>2093</v>
      </c>
    </row>
    <row r="216" spans="3:9" x14ac:dyDescent="0.3">
      <c r="C216" s="4">
        <v>40028</v>
      </c>
      <c r="D216" t="s">
        <v>137</v>
      </c>
      <c r="E216" t="s">
        <v>138</v>
      </c>
      <c r="F216" t="s">
        <v>139</v>
      </c>
      <c r="G216">
        <v>4</v>
      </c>
      <c r="H216" s="9">
        <v>225</v>
      </c>
      <c r="I216" s="9">
        <v>900</v>
      </c>
    </row>
    <row r="217" spans="3:9" x14ac:dyDescent="0.3">
      <c r="C217" s="4">
        <v>40029</v>
      </c>
      <c r="D217" t="s">
        <v>133</v>
      </c>
      <c r="E217" t="s">
        <v>138</v>
      </c>
      <c r="F217" t="s">
        <v>139</v>
      </c>
      <c r="G217">
        <v>2</v>
      </c>
      <c r="H217" s="9">
        <v>225</v>
      </c>
      <c r="I217" s="9">
        <v>450</v>
      </c>
    </row>
    <row r="218" spans="3:9" x14ac:dyDescent="0.3">
      <c r="C218" s="4">
        <v>40030</v>
      </c>
      <c r="D218" t="s">
        <v>123</v>
      </c>
      <c r="E218" t="s">
        <v>124</v>
      </c>
      <c r="F218" t="s">
        <v>125</v>
      </c>
      <c r="G218">
        <v>9</v>
      </c>
      <c r="H218" s="9">
        <v>400</v>
      </c>
      <c r="I218" s="9">
        <v>3600</v>
      </c>
    </row>
    <row r="219" spans="3:9" x14ac:dyDescent="0.3">
      <c r="C219" s="4">
        <v>40031</v>
      </c>
      <c r="D219" t="s">
        <v>126</v>
      </c>
      <c r="E219" t="s">
        <v>127</v>
      </c>
      <c r="F219" t="s">
        <v>128</v>
      </c>
      <c r="G219">
        <v>9</v>
      </c>
      <c r="H219" s="9">
        <v>400</v>
      </c>
      <c r="I219" s="9">
        <v>3600</v>
      </c>
    </row>
    <row r="220" spans="3:9" x14ac:dyDescent="0.3">
      <c r="C220" s="4">
        <v>40032</v>
      </c>
      <c r="D220" t="s">
        <v>129</v>
      </c>
      <c r="E220" t="s">
        <v>127</v>
      </c>
      <c r="F220" t="s">
        <v>128</v>
      </c>
      <c r="G220">
        <v>7</v>
      </c>
      <c r="H220" s="9">
        <v>600</v>
      </c>
      <c r="I220" s="9">
        <v>4200</v>
      </c>
    </row>
    <row r="221" spans="3:9" x14ac:dyDescent="0.3">
      <c r="C221" s="4">
        <v>40033</v>
      </c>
      <c r="D221" t="s">
        <v>130</v>
      </c>
      <c r="E221" t="s">
        <v>134</v>
      </c>
      <c r="F221" t="s">
        <v>140</v>
      </c>
      <c r="G221">
        <v>1</v>
      </c>
      <c r="H221" s="9">
        <v>795</v>
      </c>
      <c r="I221" s="9">
        <v>795</v>
      </c>
    </row>
    <row r="222" spans="3:9" x14ac:dyDescent="0.3">
      <c r="C222" s="4">
        <v>40034</v>
      </c>
      <c r="D222" t="s">
        <v>131</v>
      </c>
      <c r="E222" t="s">
        <v>127</v>
      </c>
      <c r="F222" t="s">
        <v>128</v>
      </c>
      <c r="G222">
        <v>1</v>
      </c>
      <c r="H222" s="9">
        <v>229</v>
      </c>
      <c r="I222" s="9">
        <v>229</v>
      </c>
    </row>
    <row r="223" spans="3:9" x14ac:dyDescent="0.3">
      <c r="C223" s="4">
        <v>40035</v>
      </c>
      <c r="D223" t="s">
        <v>132</v>
      </c>
      <c r="E223" t="s">
        <v>134</v>
      </c>
      <c r="F223" t="s">
        <v>135</v>
      </c>
      <c r="G223">
        <v>1</v>
      </c>
      <c r="H223" s="9">
        <v>99</v>
      </c>
      <c r="I223" s="9">
        <v>99</v>
      </c>
    </row>
    <row r="224" spans="3:9" x14ac:dyDescent="0.3">
      <c r="C224" s="4">
        <v>40036</v>
      </c>
      <c r="D224" t="s">
        <v>133</v>
      </c>
      <c r="E224" t="s">
        <v>127</v>
      </c>
      <c r="F224" t="s">
        <v>128</v>
      </c>
      <c r="G224">
        <v>5</v>
      </c>
      <c r="H224" s="9">
        <v>400</v>
      </c>
      <c r="I224" s="9">
        <v>2009</v>
      </c>
    </row>
    <row r="225" spans="3:9" x14ac:dyDescent="0.3">
      <c r="C225" s="4">
        <v>40037</v>
      </c>
      <c r="D225" t="s">
        <v>136</v>
      </c>
      <c r="E225" t="s">
        <v>124</v>
      </c>
      <c r="F225" t="s">
        <v>125</v>
      </c>
      <c r="G225">
        <v>4</v>
      </c>
      <c r="H225" s="9">
        <v>325</v>
      </c>
      <c r="I225" s="9">
        <v>1300</v>
      </c>
    </row>
    <row r="226" spans="3:9" x14ac:dyDescent="0.3">
      <c r="C226" s="4">
        <v>40038</v>
      </c>
      <c r="D226" t="s">
        <v>137</v>
      </c>
      <c r="E226" t="s">
        <v>127</v>
      </c>
      <c r="F226" t="s">
        <v>128</v>
      </c>
      <c r="G226">
        <v>9</v>
      </c>
      <c r="H226" s="9">
        <v>229</v>
      </c>
      <c r="I226" s="9">
        <v>2061</v>
      </c>
    </row>
    <row r="227" spans="3:9" x14ac:dyDescent="0.3">
      <c r="C227" s="4">
        <v>40039</v>
      </c>
      <c r="D227" t="s">
        <v>126</v>
      </c>
      <c r="E227" t="s">
        <v>134</v>
      </c>
      <c r="F227" t="s">
        <v>140</v>
      </c>
      <c r="G227">
        <v>9</v>
      </c>
      <c r="H227" s="9">
        <v>150</v>
      </c>
      <c r="I227" s="9">
        <v>1350</v>
      </c>
    </row>
    <row r="228" spans="3:9" x14ac:dyDescent="0.3">
      <c r="C228" s="4">
        <v>40040</v>
      </c>
      <c r="D228" t="s">
        <v>123</v>
      </c>
      <c r="E228" t="s">
        <v>127</v>
      </c>
      <c r="F228" t="s">
        <v>128</v>
      </c>
      <c r="G228">
        <v>7</v>
      </c>
      <c r="H228" s="9">
        <v>600</v>
      </c>
      <c r="I228" s="9">
        <v>4200</v>
      </c>
    </row>
    <row r="229" spans="3:9" x14ac:dyDescent="0.3">
      <c r="C229" s="4">
        <v>40041</v>
      </c>
      <c r="D229" t="s">
        <v>129</v>
      </c>
      <c r="E229" t="s">
        <v>134</v>
      </c>
      <c r="F229" t="s">
        <v>135</v>
      </c>
      <c r="G229">
        <v>1</v>
      </c>
      <c r="H229" s="9">
        <v>350</v>
      </c>
      <c r="I229" s="9">
        <v>350</v>
      </c>
    </row>
    <row r="230" spans="3:9" x14ac:dyDescent="0.3">
      <c r="C230" s="4">
        <v>40042</v>
      </c>
      <c r="D230" t="s">
        <v>130</v>
      </c>
      <c r="E230" t="s">
        <v>124</v>
      </c>
      <c r="F230" t="s">
        <v>125</v>
      </c>
      <c r="G230">
        <v>4</v>
      </c>
      <c r="H230" s="9">
        <v>400</v>
      </c>
      <c r="I230" s="9">
        <v>1600</v>
      </c>
    </row>
    <row r="231" spans="3:9" x14ac:dyDescent="0.3">
      <c r="C231" s="4">
        <v>40043</v>
      </c>
      <c r="D231" t="s">
        <v>131</v>
      </c>
      <c r="E231" t="s">
        <v>124</v>
      </c>
      <c r="F231" t="s">
        <v>125</v>
      </c>
      <c r="G231">
        <v>3</v>
      </c>
      <c r="H231" s="9">
        <v>299</v>
      </c>
      <c r="I231" s="9">
        <v>897</v>
      </c>
    </row>
    <row r="232" spans="3:9" x14ac:dyDescent="0.3">
      <c r="C232" s="4">
        <v>40044</v>
      </c>
      <c r="D232" t="s">
        <v>132</v>
      </c>
      <c r="E232" t="s">
        <v>134</v>
      </c>
      <c r="F232" t="s">
        <v>135</v>
      </c>
      <c r="G232">
        <v>3</v>
      </c>
      <c r="H232" s="9">
        <v>429</v>
      </c>
      <c r="I232" s="9">
        <v>1287</v>
      </c>
    </row>
    <row r="233" spans="3:9" x14ac:dyDescent="0.3">
      <c r="C233" s="4">
        <v>40045</v>
      </c>
      <c r="D233" t="s">
        <v>136</v>
      </c>
      <c r="E233" t="s">
        <v>124</v>
      </c>
      <c r="F233" t="s">
        <v>125</v>
      </c>
      <c r="G233">
        <v>2</v>
      </c>
      <c r="H233" s="9">
        <v>299</v>
      </c>
      <c r="I233" s="9">
        <v>598</v>
      </c>
    </row>
    <row r="234" spans="3:9" x14ac:dyDescent="0.3">
      <c r="C234" s="4">
        <v>40046</v>
      </c>
      <c r="D234" t="s">
        <v>137</v>
      </c>
      <c r="E234" t="s">
        <v>124</v>
      </c>
      <c r="F234" t="s">
        <v>125</v>
      </c>
      <c r="G234">
        <v>10</v>
      </c>
      <c r="H234" s="9">
        <v>450</v>
      </c>
      <c r="I234" s="9">
        <v>4500</v>
      </c>
    </row>
    <row r="235" spans="3:9" x14ac:dyDescent="0.3">
      <c r="C235" s="4">
        <v>40047</v>
      </c>
      <c r="D235" t="s">
        <v>133</v>
      </c>
      <c r="E235" t="s">
        <v>124</v>
      </c>
      <c r="F235" t="s">
        <v>125</v>
      </c>
      <c r="G235">
        <v>10</v>
      </c>
      <c r="H235" s="9">
        <v>400</v>
      </c>
      <c r="I235" s="9">
        <v>4000</v>
      </c>
    </row>
    <row r="236" spans="3:9" x14ac:dyDescent="0.3">
      <c r="C236" s="4">
        <v>40048</v>
      </c>
      <c r="D236" t="s">
        <v>123</v>
      </c>
      <c r="E236" t="s">
        <v>127</v>
      </c>
      <c r="F236" t="s">
        <v>128</v>
      </c>
      <c r="G236">
        <v>5</v>
      </c>
      <c r="H236" s="9">
        <v>400</v>
      </c>
      <c r="I236" s="9">
        <v>2009</v>
      </c>
    </row>
    <row r="237" spans="3:9" x14ac:dyDescent="0.3">
      <c r="C237" s="4">
        <v>40049</v>
      </c>
      <c r="D237" t="s">
        <v>126</v>
      </c>
      <c r="E237" t="s">
        <v>127</v>
      </c>
      <c r="F237" t="s">
        <v>128</v>
      </c>
      <c r="G237">
        <v>6</v>
      </c>
      <c r="H237" s="9">
        <v>229</v>
      </c>
      <c r="I237" s="9">
        <v>1374</v>
      </c>
    </row>
    <row r="238" spans="3:9" x14ac:dyDescent="0.3">
      <c r="C238" s="4">
        <v>40050</v>
      </c>
      <c r="D238" t="s">
        <v>129</v>
      </c>
      <c r="E238" t="s">
        <v>134</v>
      </c>
      <c r="F238" t="s">
        <v>135</v>
      </c>
      <c r="G238">
        <v>9</v>
      </c>
      <c r="H238" s="9">
        <v>350</v>
      </c>
      <c r="I238" s="9">
        <v>3150</v>
      </c>
    </row>
    <row r="239" spans="3:9" x14ac:dyDescent="0.3">
      <c r="C239" s="4">
        <v>40051</v>
      </c>
      <c r="D239" t="s">
        <v>130</v>
      </c>
      <c r="E239" t="s">
        <v>124</v>
      </c>
      <c r="F239" t="s">
        <v>125</v>
      </c>
      <c r="G239">
        <v>9</v>
      </c>
      <c r="H239" s="9">
        <v>299</v>
      </c>
      <c r="I239" s="9">
        <v>2691</v>
      </c>
    </row>
    <row r="240" spans="3:9" x14ac:dyDescent="0.3">
      <c r="C240" s="4">
        <v>40052</v>
      </c>
      <c r="D240" t="s">
        <v>131</v>
      </c>
      <c r="E240" t="s">
        <v>127</v>
      </c>
      <c r="F240" t="s">
        <v>128</v>
      </c>
      <c r="G240">
        <v>8</v>
      </c>
      <c r="H240" s="9">
        <v>599</v>
      </c>
      <c r="I240" s="9">
        <v>4792</v>
      </c>
    </row>
    <row r="241" spans="3:9" x14ac:dyDescent="0.3">
      <c r="C241" s="4">
        <v>40053</v>
      </c>
      <c r="D241" t="s">
        <v>132</v>
      </c>
      <c r="E241" t="s">
        <v>124</v>
      </c>
      <c r="F241" t="s">
        <v>125</v>
      </c>
      <c r="G241">
        <v>9</v>
      </c>
      <c r="H241" s="9">
        <v>169</v>
      </c>
      <c r="I241" s="9">
        <v>1521</v>
      </c>
    </row>
    <row r="242" spans="3:9" x14ac:dyDescent="0.3">
      <c r="C242" s="4">
        <v>40054</v>
      </c>
      <c r="D242" t="s">
        <v>133</v>
      </c>
      <c r="E242" t="s">
        <v>134</v>
      </c>
      <c r="F242" t="s">
        <v>135</v>
      </c>
      <c r="G242">
        <v>10</v>
      </c>
      <c r="H242" s="9">
        <v>350</v>
      </c>
      <c r="I242" s="9">
        <v>3500</v>
      </c>
    </row>
    <row r="243" spans="3:9" x14ac:dyDescent="0.3">
      <c r="C243" s="4">
        <v>40055</v>
      </c>
      <c r="D243" t="s">
        <v>136</v>
      </c>
      <c r="E243" t="s">
        <v>138</v>
      </c>
      <c r="F243" t="s">
        <v>139</v>
      </c>
      <c r="G243">
        <v>4</v>
      </c>
      <c r="H243" s="9">
        <v>225</v>
      </c>
      <c r="I243" s="9">
        <v>900</v>
      </c>
    </row>
    <row r="244" spans="3:9" x14ac:dyDescent="0.3">
      <c r="C244" s="4">
        <v>40056</v>
      </c>
      <c r="D244" t="s">
        <v>137</v>
      </c>
      <c r="E244" t="s">
        <v>124</v>
      </c>
      <c r="F244" t="s">
        <v>125</v>
      </c>
      <c r="G244">
        <v>6</v>
      </c>
      <c r="H244" s="9">
        <v>299</v>
      </c>
      <c r="I244" s="9">
        <v>1794</v>
      </c>
    </row>
    <row r="245" spans="3:9" x14ac:dyDescent="0.3">
      <c r="C245" s="4">
        <v>40057</v>
      </c>
      <c r="D245" t="s">
        <v>126</v>
      </c>
      <c r="E245" t="s">
        <v>127</v>
      </c>
      <c r="F245" t="s">
        <v>128</v>
      </c>
      <c r="G245">
        <v>9</v>
      </c>
      <c r="H245" s="9">
        <v>400</v>
      </c>
      <c r="I245" s="9">
        <v>3600</v>
      </c>
    </row>
    <row r="246" spans="3:9" x14ac:dyDescent="0.3">
      <c r="C246" s="4">
        <v>40058</v>
      </c>
      <c r="D246" t="s">
        <v>123</v>
      </c>
      <c r="E246" t="s">
        <v>134</v>
      </c>
      <c r="F246" t="s">
        <v>135</v>
      </c>
      <c r="G246">
        <v>7</v>
      </c>
      <c r="H246" s="9">
        <v>99</v>
      </c>
      <c r="I246" s="9">
        <v>693</v>
      </c>
    </row>
    <row r="247" spans="3:9" x14ac:dyDescent="0.3">
      <c r="C247" s="4">
        <v>40059</v>
      </c>
      <c r="D247" t="s">
        <v>129</v>
      </c>
      <c r="E247" t="s">
        <v>124</v>
      </c>
      <c r="F247" t="s">
        <v>125</v>
      </c>
      <c r="G247">
        <v>6</v>
      </c>
      <c r="H247" s="9">
        <v>299</v>
      </c>
      <c r="I247" s="9">
        <v>1794</v>
      </c>
    </row>
    <row r="248" spans="3:9" x14ac:dyDescent="0.3">
      <c r="C248" s="4">
        <v>40060</v>
      </c>
      <c r="D248" t="s">
        <v>130</v>
      </c>
      <c r="E248" t="s">
        <v>124</v>
      </c>
      <c r="F248" t="s">
        <v>125</v>
      </c>
      <c r="G248">
        <v>7</v>
      </c>
      <c r="H248" s="9">
        <v>169</v>
      </c>
      <c r="I248" s="9">
        <v>1183</v>
      </c>
    </row>
    <row r="249" spans="3:9" x14ac:dyDescent="0.3">
      <c r="C249" s="4">
        <v>40061</v>
      </c>
      <c r="D249" t="s">
        <v>131</v>
      </c>
      <c r="E249" t="s">
        <v>124</v>
      </c>
      <c r="F249" t="s">
        <v>125</v>
      </c>
      <c r="G249">
        <v>5</v>
      </c>
      <c r="H249" s="9">
        <v>169</v>
      </c>
      <c r="I249" s="9">
        <v>845</v>
      </c>
    </row>
    <row r="250" spans="3:9" x14ac:dyDescent="0.3">
      <c r="C250" s="4">
        <v>40062</v>
      </c>
      <c r="D250" t="s">
        <v>132</v>
      </c>
      <c r="E250" t="s">
        <v>124</v>
      </c>
      <c r="F250" t="s">
        <v>125</v>
      </c>
      <c r="G250">
        <v>3</v>
      </c>
      <c r="H250" s="9">
        <v>299</v>
      </c>
      <c r="I250" s="9">
        <v>897</v>
      </c>
    </row>
    <row r="251" spans="3:9" x14ac:dyDescent="0.3">
      <c r="C251" s="4">
        <v>40063</v>
      </c>
      <c r="D251" t="s">
        <v>136</v>
      </c>
      <c r="E251" t="s">
        <v>138</v>
      </c>
      <c r="F251" t="s">
        <v>139</v>
      </c>
      <c r="G251">
        <v>7</v>
      </c>
      <c r="H251" s="9">
        <v>225</v>
      </c>
      <c r="I251" s="9">
        <v>1575</v>
      </c>
    </row>
    <row r="252" spans="3:9" x14ac:dyDescent="0.3">
      <c r="C252" s="4">
        <v>40064</v>
      </c>
      <c r="D252" t="s">
        <v>137</v>
      </c>
      <c r="E252" t="s">
        <v>134</v>
      </c>
      <c r="F252" t="s">
        <v>135</v>
      </c>
      <c r="G252">
        <v>7</v>
      </c>
      <c r="H252" s="9">
        <v>350</v>
      </c>
      <c r="I252" s="9">
        <v>2450</v>
      </c>
    </row>
    <row r="253" spans="3:9" x14ac:dyDescent="0.3">
      <c r="C253" s="4">
        <v>40065</v>
      </c>
      <c r="D253" t="s">
        <v>133</v>
      </c>
      <c r="E253" t="s">
        <v>124</v>
      </c>
      <c r="F253" t="s">
        <v>125</v>
      </c>
      <c r="G253">
        <v>3</v>
      </c>
      <c r="H253" s="9">
        <v>325</v>
      </c>
      <c r="I253" s="9">
        <v>975</v>
      </c>
    </row>
    <row r="254" spans="3:9" x14ac:dyDescent="0.3">
      <c r="C254" s="4">
        <v>40066</v>
      </c>
      <c r="D254" t="s">
        <v>123</v>
      </c>
      <c r="E254" t="s">
        <v>127</v>
      </c>
      <c r="F254" t="s">
        <v>128</v>
      </c>
      <c r="G254">
        <v>2</v>
      </c>
      <c r="H254" s="9">
        <v>599</v>
      </c>
      <c r="I254" s="9">
        <v>1198</v>
      </c>
    </row>
    <row r="255" spans="3:9" x14ac:dyDescent="0.3">
      <c r="C255" s="4">
        <v>40067</v>
      </c>
      <c r="D255" t="s">
        <v>126</v>
      </c>
      <c r="E255" t="s">
        <v>124</v>
      </c>
      <c r="F255" t="s">
        <v>125</v>
      </c>
      <c r="G255">
        <v>6</v>
      </c>
      <c r="H255" s="9">
        <v>450</v>
      </c>
      <c r="I255" s="9">
        <v>2700</v>
      </c>
    </row>
    <row r="256" spans="3:9" x14ac:dyDescent="0.3">
      <c r="C256" s="4">
        <v>40068</v>
      </c>
      <c r="D256" t="s">
        <v>129</v>
      </c>
      <c r="E256" t="s">
        <v>124</v>
      </c>
      <c r="F256" t="s">
        <v>125</v>
      </c>
      <c r="G256">
        <v>7</v>
      </c>
      <c r="H256" s="9">
        <v>450</v>
      </c>
      <c r="I256" s="9">
        <v>3150</v>
      </c>
    </row>
    <row r="257" spans="3:9" x14ac:dyDescent="0.3">
      <c r="C257" s="4">
        <v>40069</v>
      </c>
      <c r="D257" t="s">
        <v>130</v>
      </c>
      <c r="E257" t="s">
        <v>127</v>
      </c>
      <c r="F257" t="s">
        <v>128</v>
      </c>
      <c r="G257">
        <v>5</v>
      </c>
      <c r="H257" s="9">
        <v>229</v>
      </c>
      <c r="I257" s="9">
        <v>1145</v>
      </c>
    </row>
    <row r="258" spans="3:9" x14ac:dyDescent="0.3">
      <c r="C258" s="4">
        <v>40070</v>
      </c>
      <c r="D258" t="s">
        <v>131</v>
      </c>
      <c r="E258" t="s">
        <v>127</v>
      </c>
      <c r="F258" t="s">
        <v>128</v>
      </c>
      <c r="G258">
        <v>7</v>
      </c>
      <c r="H258" s="9">
        <v>300</v>
      </c>
      <c r="I258" s="9">
        <v>2100</v>
      </c>
    </row>
    <row r="259" spans="3:9" x14ac:dyDescent="0.3">
      <c r="C259" s="4">
        <v>40071</v>
      </c>
      <c r="D259" t="s">
        <v>132</v>
      </c>
      <c r="E259" t="s">
        <v>127</v>
      </c>
      <c r="F259" t="s">
        <v>128</v>
      </c>
      <c r="G259">
        <v>2</v>
      </c>
      <c r="H259" s="9">
        <v>300</v>
      </c>
      <c r="I259" s="9">
        <v>600</v>
      </c>
    </row>
    <row r="260" spans="3:9" x14ac:dyDescent="0.3">
      <c r="C260" s="4">
        <v>40072</v>
      </c>
      <c r="D260" t="s">
        <v>133</v>
      </c>
      <c r="E260" t="s">
        <v>134</v>
      </c>
      <c r="F260" t="s">
        <v>135</v>
      </c>
      <c r="G260">
        <v>5</v>
      </c>
      <c r="H260" s="9">
        <v>99</v>
      </c>
      <c r="I260" s="9">
        <v>495</v>
      </c>
    </row>
    <row r="261" spans="3:9" x14ac:dyDescent="0.3">
      <c r="C261" s="4">
        <v>40073</v>
      </c>
      <c r="D261" t="s">
        <v>136</v>
      </c>
      <c r="E261" t="s">
        <v>138</v>
      </c>
      <c r="F261" t="s">
        <v>139</v>
      </c>
      <c r="G261">
        <v>8</v>
      </c>
      <c r="H261" s="9">
        <v>225</v>
      </c>
      <c r="I261" s="9">
        <v>1800</v>
      </c>
    </row>
    <row r="262" spans="3:9" x14ac:dyDescent="0.3">
      <c r="C262" s="4">
        <v>40074</v>
      </c>
      <c r="D262" t="s">
        <v>137</v>
      </c>
      <c r="E262" t="s">
        <v>127</v>
      </c>
      <c r="F262" t="s">
        <v>128</v>
      </c>
      <c r="G262">
        <v>6</v>
      </c>
      <c r="H262" s="9">
        <v>600</v>
      </c>
      <c r="I262" s="9">
        <v>3600</v>
      </c>
    </row>
    <row r="263" spans="3:9" x14ac:dyDescent="0.3">
      <c r="C263" s="4">
        <v>40075</v>
      </c>
      <c r="D263" t="s">
        <v>126</v>
      </c>
      <c r="E263" t="s">
        <v>127</v>
      </c>
      <c r="F263" t="s">
        <v>128</v>
      </c>
      <c r="G263">
        <v>10</v>
      </c>
      <c r="H263" s="9">
        <v>300</v>
      </c>
      <c r="I263" s="9">
        <v>3000</v>
      </c>
    </row>
    <row r="264" spans="3:9" x14ac:dyDescent="0.3">
      <c r="C264" s="4">
        <v>40076</v>
      </c>
      <c r="D264" t="s">
        <v>123</v>
      </c>
      <c r="E264" t="s">
        <v>127</v>
      </c>
      <c r="F264" t="s">
        <v>128</v>
      </c>
      <c r="G264">
        <v>8</v>
      </c>
      <c r="H264" s="9">
        <v>600</v>
      </c>
      <c r="I264" s="9">
        <v>4800</v>
      </c>
    </row>
    <row r="265" spans="3:9" x14ac:dyDescent="0.3">
      <c r="C265" s="4">
        <v>40077</v>
      </c>
      <c r="D265" t="s">
        <v>129</v>
      </c>
      <c r="E265" t="s">
        <v>134</v>
      </c>
      <c r="F265" t="s">
        <v>140</v>
      </c>
      <c r="G265">
        <v>7</v>
      </c>
      <c r="H265" s="9">
        <v>795</v>
      </c>
      <c r="I265" s="9">
        <v>5565</v>
      </c>
    </row>
    <row r="266" spans="3:9" x14ac:dyDescent="0.3">
      <c r="C266" s="4">
        <v>40078</v>
      </c>
      <c r="D266" t="s">
        <v>130</v>
      </c>
      <c r="E266" t="s">
        <v>138</v>
      </c>
      <c r="F266" t="s">
        <v>139</v>
      </c>
      <c r="G266">
        <v>2</v>
      </c>
      <c r="H266" s="9">
        <v>225</v>
      </c>
      <c r="I266" s="9">
        <v>450</v>
      </c>
    </row>
    <row r="267" spans="3:9" x14ac:dyDescent="0.3">
      <c r="C267" s="4">
        <v>40079</v>
      </c>
      <c r="D267" t="s">
        <v>131</v>
      </c>
      <c r="E267" t="s">
        <v>134</v>
      </c>
      <c r="F267" t="s">
        <v>135</v>
      </c>
      <c r="G267">
        <v>8</v>
      </c>
      <c r="H267" s="9">
        <v>429</v>
      </c>
      <c r="I267" s="9">
        <v>3432</v>
      </c>
    </row>
    <row r="268" spans="3:9" x14ac:dyDescent="0.3">
      <c r="C268" s="4">
        <v>40080</v>
      </c>
      <c r="D268" t="s">
        <v>132</v>
      </c>
      <c r="E268" t="s">
        <v>127</v>
      </c>
      <c r="F268" t="s">
        <v>128</v>
      </c>
      <c r="G268">
        <v>3</v>
      </c>
      <c r="H268" s="9">
        <v>229</v>
      </c>
      <c r="I268" s="9">
        <v>687</v>
      </c>
    </row>
    <row r="269" spans="3:9" x14ac:dyDescent="0.3">
      <c r="C269" s="4">
        <v>40081</v>
      </c>
      <c r="D269" t="s">
        <v>136</v>
      </c>
      <c r="E269" t="s">
        <v>138</v>
      </c>
      <c r="F269" t="s">
        <v>139</v>
      </c>
      <c r="G269">
        <v>5</v>
      </c>
      <c r="H269" s="9">
        <v>225</v>
      </c>
      <c r="I269" s="9">
        <v>1125</v>
      </c>
    </row>
    <row r="270" spans="3:9" x14ac:dyDescent="0.3">
      <c r="C270" s="4">
        <v>40082</v>
      </c>
      <c r="D270" t="s">
        <v>137</v>
      </c>
      <c r="E270" t="s">
        <v>134</v>
      </c>
      <c r="F270" t="s">
        <v>135</v>
      </c>
      <c r="G270">
        <v>5</v>
      </c>
      <c r="H270" s="9">
        <v>429</v>
      </c>
      <c r="I270" s="9">
        <v>2145</v>
      </c>
    </row>
    <row r="271" spans="3:9" x14ac:dyDescent="0.3">
      <c r="C271" s="4">
        <v>40083</v>
      </c>
      <c r="D271" t="s">
        <v>133</v>
      </c>
      <c r="E271" t="s">
        <v>134</v>
      </c>
      <c r="F271" t="s">
        <v>135</v>
      </c>
      <c r="G271">
        <v>2</v>
      </c>
      <c r="H271" s="9">
        <v>350</v>
      </c>
      <c r="I271" s="9">
        <v>700</v>
      </c>
    </row>
    <row r="272" spans="3:9" x14ac:dyDescent="0.3">
      <c r="C272" s="4">
        <v>40084</v>
      </c>
      <c r="D272" t="s">
        <v>123</v>
      </c>
      <c r="E272" t="s">
        <v>127</v>
      </c>
      <c r="F272" t="s">
        <v>128</v>
      </c>
      <c r="G272">
        <v>4</v>
      </c>
      <c r="H272" s="9">
        <v>229</v>
      </c>
      <c r="I272" s="9">
        <v>916</v>
      </c>
    </row>
    <row r="273" spans="3:9" x14ac:dyDescent="0.3">
      <c r="C273" s="4">
        <v>40085</v>
      </c>
      <c r="D273" t="s">
        <v>126</v>
      </c>
      <c r="E273" t="s">
        <v>124</v>
      </c>
      <c r="F273" t="s">
        <v>125</v>
      </c>
      <c r="G273">
        <v>2</v>
      </c>
      <c r="H273" s="9">
        <v>400</v>
      </c>
      <c r="I273" s="9">
        <v>800</v>
      </c>
    </row>
    <row r="274" spans="3:9" x14ac:dyDescent="0.3">
      <c r="C274" s="4">
        <v>40086</v>
      </c>
      <c r="D274" t="s">
        <v>129</v>
      </c>
      <c r="E274" t="s">
        <v>138</v>
      </c>
      <c r="F274" t="s">
        <v>139</v>
      </c>
      <c r="G274">
        <v>8</v>
      </c>
      <c r="H274" s="9">
        <v>225</v>
      </c>
      <c r="I274" s="9">
        <v>1800</v>
      </c>
    </row>
    <row r="275" spans="3:9" x14ac:dyDescent="0.3">
      <c r="C275" s="4">
        <v>40087</v>
      </c>
      <c r="D275" t="s">
        <v>130</v>
      </c>
      <c r="E275" t="s">
        <v>134</v>
      </c>
      <c r="F275" t="s">
        <v>135</v>
      </c>
      <c r="G275">
        <v>5</v>
      </c>
      <c r="H275" s="9">
        <v>350</v>
      </c>
      <c r="I275" s="9">
        <v>1750</v>
      </c>
    </row>
    <row r="276" spans="3:9" x14ac:dyDescent="0.3">
      <c r="C276" s="4">
        <v>40088</v>
      </c>
      <c r="D276" t="s">
        <v>131</v>
      </c>
      <c r="E276" t="s">
        <v>124</v>
      </c>
      <c r="F276" t="s">
        <v>125</v>
      </c>
      <c r="G276">
        <v>2</v>
      </c>
      <c r="H276" s="9">
        <v>400</v>
      </c>
      <c r="I276" s="9">
        <v>800</v>
      </c>
    </row>
    <row r="277" spans="3:9" x14ac:dyDescent="0.3">
      <c r="C277" s="4">
        <v>40089</v>
      </c>
      <c r="D277" t="s">
        <v>132</v>
      </c>
      <c r="E277" t="s">
        <v>134</v>
      </c>
      <c r="F277" t="s">
        <v>140</v>
      </c>
      <c r="G277">
        <v>6</v>
      </c>
      <c r="H277" s="9">
        <v>795</v>
      </c>
      <c r="I277" s="9">
        <v>4770</v>
      </c>
    </row>
    <row r="278" spans="3:9" x14ac:dyDescent="0.3">
      <c r="C278" s="4">
        <v>40090</v>
      </c>
      <c r="D278" t="s">
        <v>133</v>
      </c>
      <c r="E278" t="s">
        <v>124</v>
      </c>
      <c r="F278" t="s">
        <v>125</v>
      </c>
      <c r="G278">
        <v>5</v>
      </c>
      <c r="H278" s="9">
        <v>450</v>
      </c>
      <c r="I278" s="9">
        <v>2250</v>
      </c>
    </row>
    <row r="279" spans="3:9" x14ac:dyDescent="0.3">
      <c r="C279" s="4">
        <v>40091</v>
      </c>
      <c r="D279" t="s">
        <v>136</v>
      </c>
      <c r="E279" t="s">
        <v>127</v>
      </c>
      <c r="F279" t="s">
        <v>128</v>
      </c>
      <c r="G279">
        <v>5</v>
      </c>
      <c r="H279" s="9">
        <v>599</v>
      </c>
      <c r="I279" s="9">
        <v>2995</v>
      </c>
    </row>
    <row r="280" spans="3:9" x14ac:dyDescent="0.3">
      <c r="C280" s="4">
        <v>40092</v>
      </c>
      <c r="D280" t="s">
        <v>137</v>
      </c>
      <c r="E280" t="s">
        <v>127</v>
      </c>
      <c r="F280" t="s">
        <v>128</v>
      </c>
      <c r="G280">
        <v>8</v>
      </c>
      <c r="H280" s="9">
        <v>400</v>
      </c>
      <c r="I280" s="9">
        <v>3200</v>
      </c>
    </row>
    <row r="281" spans="3:9" x14ac:dyDescent="0.3">
      <c r="C281" s="4">
        <v>40093</v>
      </c>
      <c r="D281" t="s">
        <v>126</v>
      </c>
      <c r="E281" t="s">
        <v>124</v>
      </c>
      <c r="F281" t="s">
        <v>125</v>
      </c>
      <c r="G281">
        <v>2</v>
      </c>
      <c r="H281" s="9">
        <v>400</v>
      </c>
      <c r="I281" s="9">
        <v>800</v>
      </c>
    </row>
    <row r="282" spans="3:9" x14ac:dyDescent="0.3">
      <c r="C282" s="4">
        <v>40094</v>
      </c>
      <c r="D282" t="s">
        <v>123</v>
      </c>
      <c r="E282" t="s">
        <v>134</v>
      </c>
      <c r="F282" t="s">
        <v>135</v>
      </c>
      <c r="G282">
        <v>5</v>
      </c>
      <c r="H282" s="9">
        <v>429</v>
      </c>
      <c r="I282" s="9">
        <v>2145</v>
      </c>
    </row>
    <row r="283" spans="3:9" x14ac:dyDescent="0.3">
      <c r="C283" s="4">
        <v>40095</v>
      </c>
      <c r="D283" t="s">
        <v>129</v>
      </c>
      <c r="E283" t="s">
        <v>124</v>
      </c>
      <c r="F283" t="s">
        <v>125</v>
      </c>
      <c r="G283">
        <v>2</v>
      </c>
      <c r="H283" s="9">
        <v>169</v>
      </c>
      <c r="I283" s="9">
        <v>338</v>
      </c>
    </row>
    <row r="284" spans="3:9" x14ac:dyDescent="0.3">
      <c r="C284" s="4">
        <v>40096</v>
      </c>
      <c r="D284" t="s">
        <v>130</v>
      </c>
      <c r="E284" t="s">
        <v>134</v>
      </c>
      <c r="F284" t="s">
        <v>140</v>
      </c>
      <c r="G284">
        <v>7</v>
      </c>
      <c r="H284" s="9">
        <v>150</v>
      </c>
      <c r="I284" s="9">
        <v>1050</v>
      </c>
    </row>
    <row r="285" spans="3:9" x14ac:dyDescent="0.3">
      <c r="C285" s="4">
        <v>40097</v>
      </c>
      <c r="D285" t="s">
        <v>131</v>
      </c>
      <c r="E285" t="s">
        <v>138</v>
      </c>
      <c r="F285" t="s">
        <v>139</v>
      </c>
      <c r="G285">
        <v>4</v>
      </c>
      <c r="H285" s="9">
        <v>225</v>
      </c>
      <c r="I285" s="9">
        <v>900</v>
      </c>
    </row>
    <row r="286" spans="3:9" x14ac:dyDescent="0.3">
      <c r="C286" s="4">
        <v>40098</v>
      </c>
      <c r="D286" t="s">
        <v>132</v>
      </c>
      <c r="E286" t="s">
        <v>127</v>
      </c>
      <c r="F286" t="s">
        <v>128</v>
      </c>
      <c r="G286">
        <v>8</v>
      </c>
      <c r="H286" s="9">
        <v>400</v>
      </c>
      <c r="I286" s="9">
        <v>3200</v>
      </c>
    </row>
    <row r="287" spans="3:9" x14ac:dyDescent="0.3">
      <c r="C287" s="4">
        <v>40099</v>
      </c>
      <c r="D287" t="s">
        <v>136</v>
      </c>
      <c r="E287" t="s">
        <v>127</v>
      </c>
      <c r="F287" t="s">
        <v>128</v>
      </c>
      <c r="G287">
        <v>10</v>
      </c>
      <c r="H287" s="9">
        <v>600</v>
      </c>
      <c r="I287" s="9">
        <v>6000</v>
      </c>
    </row>
    <row r="288" spans="3:9" x14ac:dyDescent="0.3">
      <c r="C288" s="4">
        <v>40100</v>
      </c>
      <c r="D288" t="s">
        <v>137</v>
      </c>
      <c r="E288" t="s">
        <v>124</v>
      </c>
      <c r="F288" t="s">
        <v>125</v>
      </c>
      <c r="G288">
        <v>4</v>
      </c>
      <c r="H288" s="9">
        <v>450</v>
      </c>
      <c r="I288" s="9">
        <v>1800</v>
      </c>
    </row>
    <row r="289" spans="3:9" x14ac:dyDescent="0.3">
      <c r="C289" s="4">
        <v>40101</v>
      </c>
      <c r="D289" t="s">
        <v>133</v>
      </c>
      <c r="E289" t="s">
        <v>138</v>
      </c>
      <c r="F289" t="s">
        <v>139</v>
      </c>
      <c r="G289">
        <v>9</v>
      </c>
      <c r="H289" s="9">
        <v>225</v>
      </c>
      <c r="I289" s="9">
        <v>2025</v>
      </c>
    </row>
    <row r="290" spans="3:9" x14ac:dyDescent="0.3">
      <c r="C290" s="4">
        <v>40102</v>
      </c>
      <c r="D290" t="s">
        <v>123</v>
      </c>
      <c r="E290" t="s">
        <v>127</v>
      </c>
      <c r="F290" t="s">
        <v>128</v>
      </c>
      <c r="G290">
        <v>7</v>
      </c>
      <c r="H290" s="9">
        <v>300</v>
      </c>
      <c r="I290" s="9">
        <v>2100</v>
      </c>
    </row>
    <row r="291" spans="3:9" x14ac:dyDescent="0.3">
      <c r="C291" s="4">
        <v>40103</v>
      </c>
      <c r="D291" t="s">
        <v>126</v>
      </c>
      <c r="E291" t="s">
        <v>127</v>
      </c>
      <c r="F291" t="s">
        <v>128</v>
      </c>
      <c r="G291">
        <v>3</v>
      </c>
      <c r="H291" s="9">
        <v>300</v>
      </c>
      <c r="I291" s="9">
        <v>900</v>
      </c>
    </row>
    <row r="292" spans="3:9" x14ac:dyDescent="0.3">
      <c r="C292" s="4">
        <v>40104</v>
      </c>
      <c r="D292" t="s">
        <v>129</v>
      </c>
      <c r="E292" t="s">
        <v>134</v>
      </c>
      <c r="F292" t="s">
        <v>140</v>
      </c>
      <c r="G292">
        <v>9</v>
      </c>
      <c r="H292" s="9">
        <v>795</v>
      </c>
      <c r="I292" s="9">
        <v>7155</v>
      </c>
    </row>
    <row r="293" spans="3:9" x14ac:dyDescent="0.3">
      <c r="C293" s="4">
        <v>40105</v>
      </c>
      <c r="D293" t="s">
        <v>130</v>
      </c>
      <c r="E293" t="s">
        <v>134</v>
      </c>
      <c r="F293" t="s">
        <v>135</v>
      </c>
      <c r="G293">
        <v>8</v>
      </c>
      <c r="H293" s="9">
        <v>350</v>
      </c>
      <c r="I293" s="9">
        <v>2800</v>
      </c>
    </row>
    <row r="294" spans="3:9" x14ac:dyDescent="0.3">
      <c r="C294" s="4">
        <v>40106</v>
      </c>
      <c r="D294" t="s">
        <v>131</v>
      </c>
      <c r="E294" t="s">
        <v>127</v>
      </c>
      <c r="F294" t="s">
        <v>128</v>
      </c>
      <c r="G294">
        <v>5</v>
      </c>
      <c r="H294" s="9">
        <v>400</v>
      </c>
      <c r="I294" s="9">
        <v>2009</v>
      </c>
    </row>
    <row r="295" spans="3:9" x14ac:dyDescent="0.3">
      <c r="C295" s="4">
        <v>40107</v>
      </c>
      <c r="D295" t="s">
        <v>132</v>
      </c>
      <c r="E295" t="s">
        <v>127</v>
      </c>
      <c r="F295" t="s">
        <v>128</v>
      </c>
      <c r="G295">
        <v>7</v>
      </c>
      <c r="H295" s="9">
        <v>400</v>
      </c>
      <c r="I295" s="9">
        <v>2800</v>
      </c>
    </row>
    <row r="296" spans="3:9" x14ac:dyDescent="0.3">
      <c r="C296" s="4">
        <v>40108</v>
      </c>
      <c r="D296" t="s">
        <v>133</v>
      </c>
      <c r="E296" t="s">
        <v>134</v>
      </c>
      <c r="F296" t="s">
        <v>140</v>
      </c>
      <c r="G296">
        <v>6</v>
      </c>
      <c r="H296" s="9">
        <v>795</v>
      </c>
      <c r="I296" s="9">
        <v>4770</v>
      </c>
    </row>
    <row r="297" spans="3:9" x14ac:dyDescent="0.3">
      <c r="C297" s="4">
        <v>40109</v>
      </c>
      <c r="D297" t="s">
        <v>136</v>
      </c>
      <c r="E297" t="s">
        <v>124</v>
      </c>
      <c r="F297" t="s">
        <v>125</v>
      </c>
      <c r="G297">
        <v>8</v>
      </c>
      <c r="H297" s="9">
        <v>450</v>
      </c>
      <c r="I297" s="9">
        <v>3600</v>
      </c>
    </row>
    <row r="298" spans="3:9" x14ac:dyDescent="0.3">
      <c r="C298" s="4">
        <v>40110</v>
      </c>
      <c r="D298" t="s">
        <v>137</v>
      </c>
      <c r="E298" t="s">
        <v>124</v>
      </c>
      <c r="F298" t="s">
        <v>125</v>
      </c>
      <c r="G298">
        <v>7</v>
      </c>
      <c r="H298" s="9">
        <v>400</v>
      </c>
      <c r="I298" s="9">
        <v>2800</v>
      </c>
    </row>
    <row r="299" spans="3:9" x14ac:dyDescent="0.3">
      <c r="C299" s="4">
        <v>40111</v>
      </c>
      <c r="D299" t="s">
        <v>126</v>
      </c>
      <c r="E299" t="s">
        <v>127</v>
      </c>
      <c r="F299" t="s">
        <v>128</v>
      </c>
      <c r="G299">
        <v>10</v>
      </c>
      <c r="H299" s="9">
        <v>400</v>
      </c>
      <c r="I299" s="9">
        <v>4000</v>
      </c>
    </row>
    <row r="300" spans="3:9" x14ac:dyDescent="0.3">
      <c r="C300" s="4">
        <v>40112</v>
      </c>
      <c r="D300" t="s">
        <v>123</v>
      </c>
      <c r="E300" t="s">
        <v>134</v>
      </c>
      <c r="F300" t="s">
        <v>135</v>
      </c>
      <c r="G300">
        <v>8</v>
      </c>
      <c r="H300" s="9">
        <v>429</v>
      </c>
      <c r="I300" s="9">
        <v>3432</v>
      </c>
    </row>
    <row r="301" spans="3:9" x14ac:dyDescent="0.3">
      <c r="C301" s="4">
        <v>40113</v>
      </c>
      <c r="D301" t="s">
        <v>129</v>
      </c>
      <c r="E301" t="s">
        <v>124</v>
      </c>
      <c r="F301" t="s">
        <v>125</v>
      </c>
      <c r="G301">
        <v>8</v>
      </c>
      <c r="H301" s="9">
        <v>169</v>
      </c>
      <c r="I301" s="9">
        <v>1352</v>
      </c>
    </row>
    <row r="302" spans="3:9" x14ac:dyDescent="0.3">
      <c r="C302" s="4">
        <v>40114</v>
      </c>
      <c r="D302" t="s">
        <v>130</v>
      </c>
      <c r="E302" t="s">
        <v>124</v>
      </c>
      <c r="F302" t="s">
        <v>125</v>
      </c>
      <c r="G302">
        <v>2</v>
      </c>
      <c r="H302" s="9">
        <v>299</v>
      </c>
      <c r="I302" s="9">
        <v>598</v>
      </c>
    </row>
    <row r="303" spans="3:9" x14ac:dyDescent="0.3">
      <c r="C303" s="4">
        <v>40115</v>
      </c>
      <c r="D303" t="s">
        <v>131</v>
      </c>
      <c r="E303" t="s">
        <v>138</v>
      </c>
      <c r="F303" t="s">
        <v>139</v>
      </c>
      <c r="G303">
        <v>2</v>
      </c>
      <c r="H303" s="9">
        <v>225</v>
      </c>
      <c r="I303" s="9">
        <v>450</v>
      </c>
    </row>
    <row r="304" spans="3:9" x14ac:dyDescent="0.3">
      <c r="C304" s="4">
        <v>40116</v>
      </c>
      <c r="D304" t="s">
        <v>132</v>
      </c>
      <c r="E304" t="s">
        <v>127</v>
      </c>
      <c r="F304" t="s">
        <v>128</v>
      </c>
      <c r="G304">
        <v>10</v>
      </c>
      <c r="H304" s="9">
        <v>600</v>
      </c>
      <c r="I304" s="9">
        <v>6000</v>
      </c>
    </row>
    <row r="305" spans="3:9" x14ac:dyDescent="0.3">
      <c r="C305" s="4">
        <v>40117</v>
      </c>
      <c r="D305" t="s">
        <v>136</v>
      </c>
      <c r="E305" t="s">
        <v>138</v>
      </c>
      <c r="F305" t="s">
        <v>139</v>
      </c>
      <c r="G305">
        <v>8</v>
      </c>
      <c r="H305" s="9">
        <v>225</v>
      </c>
      <c r="I305" s="9">
        <v>1800</v>
      </c>
    </row>
    <row r="306" spans="3:9" x14ac:dyDescent="0.3">
      <c r="C306" s="4">
        <v>40118</v>
      </c>
      <c r="D306" t="s">
        <v>137</v>
      </c>
      <c r="E306" t="s">
        <v>134</v>
      </c>
      <c r="F306" t="s">
        <v>135</v>
      </c>
      <c r="G306">
        <v>8</v>
      </c>
      <c r="H306" s="9">
        <v>429</v>
      </c>
      <c r="I306" s="9">
        <v>3432</v>
      </c>
    </row>
    <row r="307" spans="3:9" x14ac:dyDescent="0.3">
      <c r="C307" s="4">
        <v>40119</v>
      </c>
      <c r="D307" t="s">
        <v>133</v>
      </c>
      <c r="E307" t="s">
        <v>138</v>
      </c>
      <c r="F307" t="s">
        <v>139</v>
      </c>
      <c r="G307">
        <v>8</v>
      </c>
      <c r="H307" s="9">
        <v>225</v>
      </c>
      <c r="I307" s="9">
        <v>1800</v>
      </c>
    </row>
    <row r="308" spans="3:9" x14ac:dyDescent="0.3">
      <c r="C308" s="4">
        <v>40120</v>
      </c>
      <c r="D308" t="s">
        <v>123</v>
      </c>
      <c r="E308" t="s">
        <v>124</v>
      </c>
      <c r="F308" t="s">
        <v>125</v>
      </c>
      <c r="G308">
        <v>5</v>
      </c>
      <c r="H308" s="9">
        <v>169</v>
      </c>
      <c r="I308" s="9">
        <v>845</v>
      </c>
    </row>
    <row r="309" spans="3:9" x14ac:dyDescent="0.3">
      <c r="C309" s="4">
        <v>40121</v>
      </c>
      <c r="D309" t="s">
        <v>126</v>
      </c>
      <c r="E309" t="s">
        <v>134</v>
      </c>
      <c r="F309" t="s">
        <v>135</v>
      </c>
      <c r="G309">
        <v>4</v>
      </c>
      <c r="H309" s="9">
        <v>350</v>
      </c>
      <c r="I309" s="9">
        <v>1400</v>
      </c>
    </row>
    <row r="310" spans="3:9" x14ac:dyDescent="0.3">
      <c r="C310" s="4">
        <v>40122</v>
      </c>
      <c r="D310" t="s">
        <v>129</v>
      </c>
      <c r="E310" t="s">
        <v>134</v>
      </c>
      <c r="F310" t="s">
        <v>135</v>
      </c>
      <c r="G310">
        <v>8</v>
      </c>
      <c r="H310" s="9">
        <v>99</v>
      </c>
      <c r="I310" s="9">
        <v>792</v>
      </c>
    </row>
    <row r="311" spans="3:9" x14ac:dyDescent="0.3">
      <c r="C311" s="4">
        <v>40123</v>
      </c>
      <c r="D311" t="s">
        <v>130</v>
      </c>
      <c r="E311" t="s">
        <v>124</v>
      </c>
      <c r="F311" t="s">
        <v>125</v>
      </c>
      <c r="G311">
        <v>2</v>
      </c>
      <c r="H311" s="9">
        <v>299</v>
      </c>
      <c r="I311" s="9">
        <v>598</v>
      </c>
    </row>
    <row r="312" spans="3:9" x14ac:dyDescent="0.3">
      <c r="C312" s="4">
        <v>40124</v>
      </c>
      <c r="D312" t="s">
        <v>131</v>
      </c>
      <c r="E312" t="s">
        <v>124</v>
      </c>
      <c r="F312" t="s">
        <v>125</v>
      </c>
      <c r="G312">
        <v>10</v>
      </c>
      <c r="H312" s="9">
        <v>400</v>
      </c>
      <c r="I312" s="9">
        <v>4000</v>
      </c>
    </row>
    <row r="313" spans="3:9" x14ac:dyDescent="0.3">
      <c r="C313" s="4">
        <v>40125</v>
      </c>
      <c r="D313" t="s">
        <v>132</v>
      </c>
      <c r="E313" t="s">
        <v>124</v>
      </c>
      <c r="F313" t="s">
        <v>125</v>
      </c>
      <c r="G313">
        <v>1</v>
      </c>
      <c r="H313" s="9">
        <v>325</v>
      </c>
      <c r="I313" s="9">
        <v>325</v>
      </c>
    </row>
    <row r="314" spans="3:9" x14ac:dyDescent="0.3">
      <c r="C314" s="4">
        <v>40126</v>
      </c>
      <c r="D314" t="s">
        <v>133</v>
      </c>
      <c r="E314" t="s">
        <v>127</v>
      </c>
      <c r="F314" t="s">
        <v>128</v>
      </c>
      <c r="G314">
        <v>9</v>
      </c>
      <c r="H314" s="9">
        <v>300</v>
      </c>
      <c r="I314" s="9">
        <v>2700</v>
      </c>
    </row>
    <row r="315" spans="3:9" x14ac:dyDescent="0.3">
      <c r="C315" s="4">
        <v>40127</v>
      </c>
      <c r="D315" t="s">
        <v>136</v>
      </c>
      <c r="E315" t="s">
        <v>124</v>
      </c>
      <c r="F315" t="s">
        <v>125</v>
      </c>
      <c r="G315">
        <v>7</v>
      </c>
      <c r="H315" s="9">
        <v>299</v>
      </c>
      <c r="I315" s="9">
        <v>2093</v>
      </c>
    </row>
    <row r="316" spans="3:9" x14ac:dyDescent="0.3">
      <c r="C316" s="4">
        <v>40128</v>
      </c>
      <c r="D316" t="s">
        <v>137</v>
      </c>
      <c r="E316" t="s">
        <v>124</v>
      </c>
      <c r="F316" t="s">
        <v>125</v>
      </c>
      <c r="G316">
        <v>1</v>
      </c>
      <c r="H316" s="9">
        <v>450</v>
      </c>
      <c r="I316" s="9">
        <v>450</v>
      </c>
    </row>
    <row r="317" spans="3:9" x14ac:dyDescent="0.3">
      <c r="C317" s="4">
        <v>40129</v>
      </c>
      <c r="D317" t="s">
        <v>126</v>
      </c>
      <c r="E317" t="s">
        <v>127</v>
      </c>
      <c r="F317" t="s">
        <v>128</v>
      </c>
      <c r="G317">
        <v>5</v>
      </c>
      <c r="H317" s="9">
        <v>600</v>
      </c>
      <c r="I317" s="9">
        <v>3000</v>
      </c>
    </row>
    <row r="318" spans="3:9" x14ac:dyDescent="0.3">
      <c r="C318" s="4">
        <v>40130</v>
      </c>
      <c r="D318" t="s">
        <v>123</v>
      </c>
      <c r="E318" t="s">
        <v>127</v>
      </c>
      <c r="F318" t="s">
        <v>140</v>
      </c>
      <c r="G318">
        <v>7</v>
      </c>
      <c r="H318" s="9">
        <v>150</v>
      </c>
      <c r="I318" s="9">
        <v>1050</v>
      </c>
    </row>
    <row r="319" spans="3:9" x14ac:dyDescent="0.3">
      <c r="C319" s="4">
        <v>40131</v>
      </c>
      <c r="D319" t="s">
        <v>129</v>
      </c>
      <c r="E319" t="s">
        <v>134</v>
      </c>
      <c r="F319" t="s">
        <v>135</v>
      </c>
      <c r="G319">
        <v>8</v>
      </c>
      <c r="H319" s="9">
        <v>429</v>
      </c>
      <c r="I319" s="9">
        <v>3432</v>
      </c>
    </row>
    <row r="320" spans="3:9" x14ac:dyDescent="0.3">
      <c r="C320" s="4">
        <v>40132</v>
      </c>
      <c r="D320" t="s">
        <v>130</v>
      </c>
      <c r="E320" t="s">
        <v>134</v>
      </c>
      <c r="F320" t="s">
        <v>135</v>
      </c>
      <c r="G320">
        <v>4</v>
      </c>
      <c r="H320" s="9">
        <v>350</v>
      </c>
      <c r="I320" s="9">
        <v>1400</v>
      </c>
    </row>
    <row r="321" spans="3:9" x14ac:dyDescent="0.3">
      <c r="C321" s="4">
        <v>40133</v>
      </c>
      <c r="D321" t="s">
        <v>131</v>
      </c>
      <c r="E321" t="s">
        <v>134</v>
      </c>
      <c r="F321" t="s">
        <v>135</v>
      </c>
      <c r="G321">
        <v>7</v>
      </c>
      <c r="H321" s="9">
        <v>99</v>
      </c>
      <c r="I321" s="9">
        <v>693</v>
      </c>
    </row>
    <row r="322" spans="3:9" x14ac:dyDescent="0.3">
      <c r="C322" s="4">
        <v>40134</v>
      </c>
      <c r="D322" t="s">
        <v>132</v>
      </c>
      <c r="E322" t="s">
        <v>124</v>
      </c>
      <c r="F322" t="s">
        <v>125</v>
      </c>
      <c r="G322">
        <v>8</v>
      </c>
      <c r="H322" s="9">
        <v>325</v>
      </c>
      <c r="I322" s="9">
        <v>2600</v>
      </c>
    </row>
    <row r="323" spans="3:9" x14ac:dyDescent="0.3">
      <c r="C323" s="4">
        <v>40135</v>
      </c>
      <c r="D323" t="s">
        <v>136</v>
      </c>
      <c r="E323" t="s">
        <v>124</v>
      </c>
      <c r="F323" t="s">
        <v>125</v>
      </c>
      <c r="G323">
        <v>8</v>
      </c>
      <c r="H323" s="9">
        <v>400</v>
      </c>
      <c r="I323" s="9">
        <v>3200</v>
      </c>
    </row>
    <row r="324" spans="3:9" x14ac:dyDescent="0.3">
      <c r="C324" s="4">
        <v>40136</v>
      </c>
      <c r="D324" t="s">
        <v>137</v>
      </c>
      <c r="E324" t="s">
        <v>124</v>
      </c>
      <c r="F324" t="s">
        <v>125</v>
      </c>
      <c r="G324">
        <v>6</v>
      </c>
      <c r="H324" s="9">
        <v>450</v>
      </c>
      <c r="I324" s="9">
        <v>2700</v>
      </c>
    </row>
    <row r="325" spans="3:9" x14ac:dyDescent="0.3">
      <c r="C325" s="4">
        <v>40137</v>
      </c>
      <c r="D325" t="s">
        <v>133</v>
      </c>
      <c r="E325" t="s">
        <v>138</v>
      </c>
      <c r="F325" t="s">
        <v>139</v>
      </c>
      <c r="G325">
        <v>4</v>
      </c>
      <c r="H325" s="9">
        <v>225</v>
      </c>
      <c r="I325" s="9">
        <v>900</v>
      </c>
    </row>
    <row r="326" spans="3:9" x14ac:dyDescent="0.3">
      <c r="C326" s="4">
        <v>40138</v>
      </c>
      <c r="D326" t="s">
        <v>123</v>
      </c>
      <c r="E326" t="s">
        <v>127</v>
      </c>
      <c r="F326" t="s">
        <v>128</v>
      </c>
      <c r="G326">
        <v>5</v>
      </c>
      <c r="H326" s="9">
        <v>599</v>
      </c>
      <c r="I326" s="9">
        <v>2995</v>
      </c>
    </row>
    <row r="327" spans="3:9" x14ac:dyDescent="0.3">
      <c r="C327" s="4">
        <v>40139</v>
      </c>
      <c r="D327" t="s">
        <v>126</v>
      </c>
      <c r="E327" t="s">
        <v>134</v>
      </c>
      <c r="F327" t="s">
        <v>135</v>
      </c>
      <c r="G327">
        <v>1</v>
      </c>
      <c r="H327" s="9">
        <v>99</v>
      </c>
      <c r="I327" s="9">
        <v>99</v>
      </c>
    </row>
    <row r="328" spans="3:9" x14ac:dyDescent="0.3">
      <c r="C328" s="4">
        <v>40140</v>
      </c>
      <c r="D328" t="s">
        <v>129</v>
      </c>
      <c r="E328" t="s">
        <v>127</v>
      </c>
      <c r="F328" t="s">
        <v>128</v>
      </c>
      <c r="G328">
        <v>5</v>
      </c>
      <c r="H328" s="9">
        <v>229</v>
      </c>
      <c r="I328" s="9">
        <v>1145</v>
      </c>
    </row>
    <row r="329" spans="3:9" x14ac:dyDescent="0.3">
      <c r="C329" s="4">
        <v>40141</v>
      </c>
      <c r="D329" t="s">
        <v>130</v>
      </c>
      <c r="E329" t="s">
        <v>124</v>
      </c>
      <c r="F329" t="s">
        <v>125</v>
      </c>
      <c r="G329">
        <v>6</v>
      </c>
      <c r="H329" s="9">
        <v>450</v>
      </c>
      <c r="I329" s="9">
        <v>2700</v>
      </c>
    </row>
    <row r="330" spans="3:9" x14ac:dyDescent="0.3">
      <c r="C330" s="4">
        <v>40142</v>
      </c>
      <c r="D330" t="s">
        <v>131</v>
      </c>
      <c r="E330" t="s">
        <v>124</v>
      </c>
      <c r="F330" t="s">
        <v>125</v>
      </c>
      <c r="G330">
        <v>2</v>
      </c>
      <c r="H330" s="9">
        <v>169</v>
      </c>
      <c r="I330" s="9">
        <v>338</v>
      </c>
    </row>
    <row r="331" spans="3:9" x14ac:dyDescent="0.3">
      <c r="C331" s="4">
        <v>40143</v>
      </c>
      <c r="D331" t="s">
        <v>132</v>
      </c>
      <c r="E331" t="s">
        <v>124</v>
      </c>
      <c r="F331" t="s">
        <v>125</v>
      </c>
      <c r="G331">
        <v>1</v>
      </c>
      <c r="H331" s="9">
        <v>400</v>
      </c>
      <c r="I331" s="9">
        <v>400</v>
      </c>
    </row>
    <row r="332" spans="3:9" x14ac:dyDescent="0.3">
      <c r="C332" s="4">
        <v>40144</v>
      </c>
      <c r="D332" t="s">
        <v>133</v>
      </c>
      <c r="E332" t="s">
        <v>134</v>
      </c>
      <c r="F332" t="s">
        <v>135</v>
      </c>
      <c r="G332">
        <v>1</v>
      </c>
      <c r="H332" s="9">
        <v>429</v>
      </c>
      <c r="I332" s="9">
        <v>429</v>
      </c>
    </row>
    <row r="333" spans="3:9" x14ac:dyDescent="0.3">
      <c r="C333" s="4">
        <v>40145</v>
      </c>
      <c r="D333" t="s">
        <v>136</v>
      </c>
      <c r="E333" t="s">
        <v>124</v>
      </c>
      <c r="F333" t="s">
        <v>125</v>
      </c>
      <c r="G333">
        <v>2</v>
      </c>
      <c r="H333" s="9">
        <v>325</v>
      </c>
      <c r="I333" s="9">
        <v>650</v>
      </c>
    </row>
    <row r="334" spans="3:9" x14ac:dyDescent="0.3">
      <c r="C334" s="4">
        <v>40146</v>
      </c>
      <c r="D334" t="s">
        <v>137</v>
      </c>
      <c r="E334" t="s">
        <v>127</v>
      </c>
      <c r="F334" t="s">
        <v>128</v>
      </c>
      <c r="G334">
        <v>4</v>
      </c>
      <c r="H334" s="9">
        <v>599</v>
      </c>
      <c r="I334" s="9">
        <v>2396</v>
      </c>
    </row>
    <row r="335" spans="3:9" x14ac:dyDescent="0.3">
      <c r="C335" s="4">
        <v>40147</v>
      </c>
      <c r="D335" t="s">
        <v>126</v>
      </c>
      <c r="E335" t="s">
        <v>134</v>
      </c>
      <c r="F335" t="s">
        <v>135</v>
      </c>
      <c r="G335">
        <v>1</v>
      </c>
      <c r="H335" s="9">
        <v>99</v>
      </c>
      <c r="I335" s="9">
        <v>99</v>
      </c>
    </row>
    <row r="336" spans="3:9" x14ac:dyDescent="0.3">
      <c r="C336" s="4">
        <v>40148</v>
      </c>
      <c r="D336" t="s">
        <v>123</v>
      </c>
      <c r="E336" t="s">
        <v>138</v>
      </c>
      <c r="F336" t="s">
        <v>139</v>
      </c>
      <c r="G336">
        <v>5</v>
      </c>
      <c r="H336" s="9">
        <v>225</v>
      </c>
      <c r="I336" s="9">
        <v>1125</v>
      </c>
    </row>
    <row r="337" spans="3:9" x14ac:dyDescent="0.3">
      <c r="C337" s="4">
        <v>40149</v>
      </c>
      <c r="D337" t="s">
        <v>129</v>
      </c>
      <c r="E337" t="s">
        <v>127</v>
      </c>
      <c r="F337" t="s">
        <v>128</v>
      </c>
      <c r="G337">
        <v>4</v>
      </c>
      <c r="H337" s="9">
        <v>229</v>
      </c>
      <c r="I337" s="9">
        <v>916</v>
      </c>
    </row>
    <row r="338" spans="3:9" x14ac:dyDescent="0.3">
      <c r="C338" s="4">
        <v>40150</v>
      </c>
      <c r="D338" t="s">
        <v>130</v>
      </c>
      <c r="E338" t="s">
        <v>124</v>
      </c>
      <c r="F338" t="s">
        <v>125</v>
      </c>
      <c r="G338">
        <v>10</v>
      </c>
      <c r="H338" s="9">
        <v>299</v>
      </c>
      <c r="I338" s="9">
        <v>2990</v>
      </c>
    </row>
    <row r="339" spans="3:9" x14ac:dyDescent="0.3">
      <c r="C339" s="4">
        <v>40151</v>
      </c>
      <c r="D339" t="s">
        <v>131</v>
      </c>
      <c r="E339" t="s">
        <v>134</v>
      </c>
      <c r="F339" t="s">
        <v>135</v>
      </c>
      <c r="G339">
        <v>6</v>
      </c>
      <c r="H339" s="9">
        <v>350</v>
      </c>
      <c r="I339" s="9">
        <v>2100</v>
      </c>
    </row>
    <row r="340" spans="3:9" x14ac:dyDescent="0.3">
      <c r="C340" s="4">
        <v>40152</v>
      </c>
      <c r="D340" t="s">
        <v>132</v>
      </c>
      <c r="E340" t="s">
        <v>127</v>
      </c>
      <c r="F340" t="s">
        <v>128</v>
      </c>
      <c r="G340">
        <v>9</v>
      </c>
      <c r="H340" s="9">
        <v>400</v>
      </c>
      <c r="I340" s="9">
        <v>3600</v>
      </c>
    </row>
    <row r="341" spans="3:9" x14ac:dyDescent="0.3">
      <c r="C341" s="4">
        <v>40153</v>
      </c>
      <c r="D341" t="s">
        <v>136</v>
      </c>
      <c r="E341" t="s">
        <v>134</v>
      </c>
      <c r="F341" t="s">
        <v>140</v>
      </c>
      <c r="G341">
        <v>4</v>
      </c>
      <c r="H341" s="9">
        <v>150</v>
      </c>
      <c r="I341" s="9">
        <v>600</v>
      </c>
    </row>
    <row r="342" spans="3:9" x14ac:dyDescent="0.3">
      <c r="C342" s="4">
        <v>40154</v>
      </c>
      <c r="D342" t="s">
        <v>137</v>
      </c>
      <c r="E342" t="s">
        <v>124</v>
      </c>
      <c r="F342" t="s">
        <v>125</v>
      </c>
      <c r="G342">
        <v>2</v>
      </c>
      <c r="H342" s="9">
        <v>450</v>
      </c>
      <c r="I342" s="9">
        <v>900</v>
      </c>
    </row>
    <row r="343" spans="3:9" x14ac:dyDescent="0.3">
      <c r="C343" s="4">
        <v>40155</v>
      </c>
      <c r="D343" t="s">
        <v>133</v>
      </c>
      <c r="E343" t="s">
        <v>127</v>
      </c>
      <c r="F343" t="s">
        <v>128</v>
      </c>
      <c r="G343">
        <v>6</v>
      </c>
      <c r="H343" s="9">
        <v>400</v>
      </c>
      <c r="I343" s="9">
        <v>2400</v>
      </c>
    </row>
    <row r="344" spans="3:9" x14ac:dyDescent="0.3">
      <c r="C344" s="4">
        <v>40156</v>
      </c>
      <c r="D344" t="s">
        <v>123</v>
      </c>
      <c r="E344" t="s">
        <v>124</v>
      </c>
      <c r="F344" t="s">
        <v>125</v>
      </c>
      <c r="G344">
        <v>3</v>
      </c>
      <c r="H344" s="9">
        <v>450</v>
      </c>
      <c r="I344" s="9">
        <v>1350</v>
      </c>
    </row>
    <row r="345" spans="3:9" x14ac:dyDescent="0.3">
      <c r="C345" s="4">
        <v>40157</v>
      </c>
      <c r="D345" t="s">
        <v>126</v>
      </c>
      <c r="E345" t="s">
        <v>124</v>
      </c>
      <c r="F345" t="s">
        <v>125</v>
      </c>
      <c r="G345">
        <v>3</v>
      </c>
      <c r="H345" s="9">
        <v>325</v>
      </c>
      <c r="I345" s="9">
        <v>975</v>
      </c>
    </row>
    <row r="346" spans="3:9" x14ac:dyDescent="0.3">
      <c r="C346" s="4">
        <v>40158</v>
      </c>
      <c r="D346" t="s">
        <v>129</v>
      </c>
      <c r="E346" t="s">
        <v>138</v>
      </c>
      <c r="F346" t="s">
        <v>139</v>
      </c>
      <c r="G346">
        <v>5</v>
      </c>
      <c r="H346" s="9">
        <v>225</v>
      </c>
      <c r="I346" s="9">
        <v>1125</v>
      </c>
    </row>
    <row r="347" spans="3:9" x14ac:dyDescent="0.3">
      <c r="C347" s="4">
        <v>40159</v>
      </c>
      <c r="D347" t="s">
        <v>130</v>
      </c>
      <c r="E347" t="s">
        <v>134</v>
      </c>
      <c r="F347" t="s">
        <v>140</v>
      </c>
      <c r="G347">
        <v>3</v>
      </c>
      <c r="H347" s="9">
        <v>795</v>
      </c>
      <c r="I347" s="9">
        <v>2385</v>
      </c>
    </row>
    <row r="348" spans="3:9" x14ac:dyDescent="0.3">
      <c r="C348" s="4">
        <v>40160</v>
      </c>
      <c r="D348" t="s">
        <v>131</v>
      </c>
      <c r="E348" t="s">
        <v>127</v>
      </c>
      <c r="F348" t="s">
        <v>128</v>
      </c>
      <c r="G348">
        <v>2</v>
      </c>
      <c r="H348" s="9">
        <v>600</v>
      </c>
      <c r="I348" s="9">
        <v>1200</v>
      </c>
    </row>
    <row r="349" spans="3:9" x14ac:dyDescent="0.3">
      <c r="C349" s="4">
        <v>40161</v>
      </c>
      <c r="D349" t="s">
        <v>132</v>
      </c>
      <c r="E349" t="s">
        <v>134</v>
      </c>
      <c r="F349" t="s">
        <v>140</v>
      </c>
      <c r="G349">
        <v>7</v>
      </c>
      <c r="H349" s="9">
        <v>150</v>
      </c>
      <c r="I349" s="9">
        <v>1050</v>
      </c>
    </row>
    <row r="350" spans="3:9" x14ac:dyDescent="0.3">
      <c r="C350" s="4">
        <v>40162</v>
      </c>
      <c r="D350" t="s">
        <v>133</v>
      </c>
      <c r="E350" t="s">
        <v>138</v>
      </c>
      <c r="F350" t="s">
        <v>139</v>
      </c>
      <c r="G350">
        <v>4</v>
      </c>
      <c r="H350" s="9">
        <v>225</v>
      </c>
      <c r="I350" s="9">
        <v>900</v>
      </c>
    </row>
    <row r="351" spans="3:9" x14ac:dyDescent="0.3">
      <c r="C351" s="4">
        <v>40163</v>
      </c>
      <c r="D351" t="s">
        <v>136</v>
      </c>
      <c r="E351" t="s">
        <v>127</v>
      </c>
      <c r="F351" t="s">
        <v>128</v>
      </c>
      <c r="G351">
        <v>2</v>
      </c>
      <c r="H351" s="9">
        <v>300</v>
      </c>
      <c r="I351" s="9">
        <v>600</v>
      </c>
    </row>
    <row r="352" spans="3:9" x14ac:dyDescent="0.3">
      <c r="C352" s="4">
        <v>40164</v>
      </c>
      <c r="D352" t="s">
        <v>137</v>
      </c>
      <c r="E352" t="s">
        <v>124</v>
      </c>
      <c r="F352" t="s">
        <v>125</v>
      </c>
      <c r="G352">
        <v>10</v>
      </c>
      <c r="H352" s="9">
        <v>169</v>
      </c>
      <c r="I352" s="9">
        <v>1690</v>
      </c>
    </row>
    <row r="353" spans="3:9" x14ac:dyDescent="0.3">
      <c r="C353" s="4">
        <v>40165</v>
      </c>
      <c r="D353" t="s">
        <v>126</v>
      </c>
      <c r="E353" t="s">
        <v>127</v>
      </c>
      <c r="F353" t="s">
        <v>128</v>
      </c>
      <c r="G353">
        <v>2</v>
      </c>
      <c r="H353" s="9">
        <v>600</v>
      </c>
      <c r="I353" s="9">
        <v>1200</v>
      </c>
    </row>
    <row r="354" spans="3:9" x14ac:dyDescent="0.3">
      <c r="C354" s="4">
        <v>40166</v>
      </c>
      <c r="D354" t="s">
        <v>123</v>
      </c>
      <c r="E354" t="s">
        <v>124</v>
      </c>
      <c r="F354" t="s">
        <v>125</v>
      </c>
      <c r="G354">
        <v>8</v>
      </c>
      <c r="H354" s="9">
        <v>400</v>
      </c>
      <c r="I354" s="9">
        <v>3200</v>
      </c>
    </row>
    <row r="355" spans="3:9" x14ac:dyDescent="0.3">
      <c r="C355" s="4">
        <v>40167</v>
      </c>
      <c r="D355" t="s">
        <v>129</v>
      </c>
      <c r="E355" t="s">
        <v>127</v>
      </c>
      <c r="F355" t="s">
        <v>128</v>
      </c>
      <c r="G355">
        <v>10</v>
      </c>
      <c r="H355" s="9">
        <v>599</v>
      </c>
      <c r="I355" s="9">
        <v>5990</v>
      </c>
    </row>
    <row r="356" spans="3:9" x14ac:dyDescent="0.3">
      <c r="C356" s="4">
        <v>40168</v>
      </c>
      <c r="D356" t="s">
        <v>136</v>
      </c>
      <c r="E356" t="s">
        <v>124</v>
      </c>
      <c r="F356" t="s">
        <v>125</v>
      </c>
      <c r="G356">
        <v>3</v>
      </c>
      <c r="H356" s="9">
        <v>169</v>
      </c>
      <c r="I356" s="9">
        <v>507</v>
      </c>
    </row>
    <row r="357" spans="3:9" x14ac:dyDescent="0.3">
      <c r="C357" s="4">
        <v>40169</v>
      </c>
      <c r="D357" t="s">
        <v>137</v>
      </c>
      <c r="E357" t="s">
        <v>124</v>
      </c>
      <c r="F357" t="s">
        <v>125</v>
      </c>
      <c r="G357">
        <v>3</v>
      </c>
      <c r="H357" s="9">
        <v>299</v>
      </c>
      <c r="I357" s="9">
        <v>897</v>
      </c>
    </row>
    <row r="358" spans="3:9" x14ac:dyDescent="0.3">
      <c r="C358" s="4">
        <v>40170</v>
      </c>
      <c r="D358" t="s">
        <v>123</v>
      </c>
      <c r="E358" t="s">
        <v>138</v>
      </c>
      <c r="F358" t="s">
        <v>139</v>
      </c>
      <c r="G358">
        <v>3</v>
      </c>
      <c r="H358" s="9">
        <v>225</v>
      </c>
      <c r="I358" s="9">
        <v>675</v>
      </c>
    </row>
    <row r="359" spans="3:9" x14ac:dyDescent="0.3">
      <c r="C359" s="4">
        <v>40171</v>
      </c>
      <c r="D359" t="s">
        <v>129</v>
      </c>
      <c r="E359" t="s">
        <v>124</v>
      </c>
      <c r="F359" t="s">
        <v>125</v>
      </c>
      <c r="G359">
        <v>2</v>
      </c>
      <c r="H359" s="9">
        <v>450</v>
      </c>
      <c r="I359" s="9">
        <v>900</v>
      </c>
    </row>
    <row r="360" spans="3:9" x14ac:dyDescent="0.3">
      <c r="C360" s="4">
        <v>40172</v>
      </c>
      <c r="D360" t="s">
        <v>130</v>
      </c>
      <c r="E360" t="s">
        <v>124</v>
      </c>
      <c r="F360" t="s">
        <v>125</v>
      </c>
      <c r="G360">
        <v>6</v>
      </c>
      <c r="H360" s="9">
        <v>325</v>
      </c>
      <c r="I360" s="9">
        <v>1950</v>
      </c>
    </row>
    <row r="361" spans="3:9" x14ac:dyDescent="0.3">
      <c r="C361" s="4">
        <v>40173</v>
      </c>
      <c r="D361" t="s">
        <v>131</v>
      </c>
      <c r="E361" t="s">
        <v>134</v>
      </c>
      <c r="F361" t="s">
        <v>140</v>
      </c>
      <c r="G361">
        <v>10</v>
      </c>
      <c r="H361" s="9">
        <v>795</v>
      </c>
      <c r="I361" s="9">
        <v>7950</v>
      </c>
    </row>
    <row r="362" spans="3:9" x14ac:dyDescent="0.3">
      <c r="C362" s="4">
        <v>40174</v>
      </c>
      <c r="D362" t="s">
        <v>132</v>
      </c>
      <c r="E362" t="s">
        <v>134</v>
      </c>
      <c r="F362" t="s">
        <v>135</v>
      </c>
      <c r="G362">
        <v>9</v>
      </c>
      <c r="H362" s="9">
        <v>429</v>
      </c>
      <c r="I362" s="9">
        <v>3861</v>
      </c>
    </row>
    <row r="363" spans="3:9" x14ac:dyDescent="0.3">
      <c r="C363" s="4">
        <v>40175</v>
      </c>
      <c r="D363" t="s">
        <v>133</v>
      </c>
      <c r="E363" t="s">
        <v>134</v>
      </c>
      <c r="F363" t="s">
        <v>140</v>
      </c>
      <c r="G363">
        <v>9</v>
      </c>
      <c r="H363" s="9">
        <v>150</v>
      </c>
      <c r="I363" s="9">
        <v>1350</v>
      </c>
    </row>
    <row r="364" spans="3:9" x14ac:dyDescent="0.3">
      <c r="C364" s="4">
        <v>40176</v>
      </c>
      <c r="D364" t="s">
        <v>126</v>
      </c>
      <c r="E364" t="s">
        <v>134</v>
      </c>
      <c r="F364" t="s">
        <v>140</v>
      </c>
      <c r="G364">
        <v>7</v>
      </c>
      <c r="H364" s="9">
        <v>150</v>
      </c>
      <c r="I364" s="9">
        <v>1050</v>
      </c>
    </row>
    <row r="365" spans="3:9" x14ac:dyDescent="0.3">
      <c r="C365" s="4">
        <v>40177</v>
      </c>
      <c r="D365" t="s">
        <v>136</v>
      </c>
      <c r="E365" t="s">
        <v>127</v>
      </c>
      <c r="F365" t="s">
        <v>128</v>
      </c>
      <c r="G365">
        <v>2</v>
      </c>
      <c r="H365" s="9">
        <v>400</v>
      </c>
      <c r="I365" s="9">
        <v>800</v>
      </c>
    </row>
    <row r="366" spans="3:9" x14ac:dyDescent="0.3">
      <c r="C366" s="4">
        <v>40178</v>
      </c>
      <c r="D366" t="s">
        <v>137</v>
      </c>
      <c r="E366" t="s">
        <v>134</v>
      </c>
      <c r="F366" t="s">
        <v>135</v>
      </c>
      <c r="G366">
        <v>8</v>
      </c>
      <c r="H366" s="9">
        <v>99</v>
      </c>
      <c r="I366" s="9">
        <v>792</v>
      </c>
    </row>
    <row r="367" spans="3:9" x14ac:dyDescent="0.3">
      <c r="C367" s="4">
        <v>40179</v>
      </c>
      <c r="D367" t="s">
        <v>123</v>
      </c>
      <c r="E367" t="s">
        <v>134</v>
      </c>
      <c r="F367" t="s">
        <v>140</v>
      </c>
      <c r="G367">
        <v>3</v>
      </c>
      <c r="H367" s="9">
        <v>795</v>
      </c>
      <c r="I367" s="9">
        <v>2385</v>
      </c>
    </row>
    <row r="368" spans="3:9" x14ac:dyDescent="0.3">
      <c r="C368" s="4">
        <v>40180</v>
      </c>
      <c r="D368" t="s">
        <v>129</v>
      </c>
      <c r="E368" t="s">
        <v>127</v>
      </c>
      <c r="F368" t="s">
        <v>128</v>
      </c>
      <c r="G368">
        <v>2</v>
      </c>
      <c r="H368" s="9">
        <v>300</v>
      </c>
      <c r="I368" s="9">
        <v>600</v>
      </c>
    </row>
    <row r="369" spans="3:9" x14ac:dyDescent="0.3">
      <c r="C369" s="4">
        <v>40181</v>
      </c>
      <c r="D369" t="s">
        <v>130</v>
      </c>
      <c r="E369" t="s">
        <v>138</v>
      </c>
      <c r="F369" t="s">
        <v>139</v>
      </c>
      <c r="G369">
        <v>5</v>
      </c>
      <c r="H369" s="9">
        <v>225</v>
      </c>
      <c r="I369" s="9">
        <v>1125</v>
      </c>
    </row>
    <row r="370" spans="3:9" x14ac:dyDescent="0.3">
      <c r="C370" s="4">
        <v>40182</v>
      </c>
      <c r="D370" t="s">
        <v>131</v>
      </c>
      <c r="E370" t="s">
        <v>134</v>
      </c>
      <c r="F370" t="s">
        <v>135</v>
      </c>
      <c r="G370">
        <v>9</v>
      </c>
      <c r="H370" s="9">
        <v>429</v>
      </c>
      <c r="I370" s="9">
        <v>3861</v>
      </c>
    </row>
    <row r="371" spans="3:9" x14ac:dyDescent="0.3">
      <c r="C371" s="4">
        <v>40183</v>
      </c>
      <c r="D371" t="s">
        <v>132</v>
      </c>
      <c r="E371" t="s">
        <v>124</v>
      </c>
      <c r="F371" t="s">
        <v>125</v>
      </c>
      <c r="G371">
        <v>2</v>
      </c>
      <c r="H371" s="9">
        <v>299</v>
      </c>
      <c r="I371" s="9">
        <v>598</v>
      </c>
    </row>
    <row r="372" spans="3:9" x14ac:dyDescent="0.3">
      <c r="C372" s="4">
        <v>40184</v>
      </c>
      <c r="D372" t="s">
        <v>133</v>
      </c>
      <c r="E372" t="s">
        <v>127</v>
      </c>
      <c r="F372" t="s">
        <v>128</v>
      </c>
      <c r="G372">
        <v>6</v>
      </c>
      <c r="H372" s="9">
        <v>599</v>
      </c>
      <c r="I372" s="9">
        <v>3594</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6C5A0-21DB-4019-9306-133F432076E5}">
  <dimension ref="A1:A3"/>
  <sheetViews>
    <sheetView zoomScale="200" zoomScaleNormal="200" workbookViewId="0">
      <selection activeCell="A4" sqref="A4"/>
    </sheetView>
  </sheetViews>
  <sheetFormatPr baseColWidth="10" defaultRowHeight="14.4" x14ac:dyDescent="0.3"/>
  <cols>
    <col min="1" max="1" width="109.77734375" bestFit="1" customWidth="1"/>
  </cols>
  <sheetData>
    <row r="1" spans="1:1" x14ac:dyDescent="0.3">
      <c r="A1" t="s">
        <v>8</v>
      </c>
    </row>
    <row r="2" spans="1:1" x14ac:dyDescent="0.3">
      <c r="A2" t="s">
        <v>9</v>
      </c>
    </row>
    <row r="3" spans="1:1" x14ac:dyDescent="0.3">
      <c r="A3" t="s">
        <v>143</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62F4F-DED5-4301-AA71-E268EF6BF9CA}">
  <dimension ref="A1:A16"/>
  <sheetViews>
    <sheetView zoomScale="200" zoomScaleNormal="200" workbookViewId="0"/>
  </sheetViews>
  <sheetFormatPr baseColWidth="10" defaultRowHeight="14.4" x14ac:dyDescent="0.3"/>
  <cols>
    <col min="1" max="1" width="125" customWidth="1"/>
  </cols>
  <sheetData>
    <row r="1" spans="1:1" ht="57.6" x14ac:dyDescent="0.3">
      <c r="A1" s="11" t="s">
        <v>144</v>
      </c>
    </row>
    <row r="3" spans="1:1" x14ac:dyDescent="0.3">
      <c r="A3" t="s">
        <v>11</v>
      </c>
    </row>
    <row r="4" spans="1:1" x14ac:dyDescent="0.3">
      <c r="A4" t="s">
        <v>12</v>
      </c>
    </row>
    <row r="5" spans="1:1" x14ac:dyDescent="0.3">
      <c r="A5" t="s">
        <v>13</v>
      </c>
    </row>
    <row r="6" spans="1:1" x14ac:dyDescent="0.3">
      <c r="A6" t="s">
        <v>14</v>
      </c>
    </row>
    <row r="7" spans="1:1" x14ac:dyDescent="0.3">
      <c r="A7" t="s">
        <v>15</v>
      </c>
    </row>
    <row r="9" spans="1:1" x14ac:dyDescent="0.3">
      <c r="A9" t="s">
        <v>16</v>
      </c>
    </row>
    <row r="16" spans="1:1" x14ac:dyDescent="0.3">
      <c r="A16" t="s">
        <v>17</v>
      </c>
    </row>
  </sheetData>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E1B2C-A706-4FC5-B0DD-0BBCF74A89D0}">
  <dimension ref="A1:A10"/>
  <sheetViews>
    <sheetView zoomScale="200" zoomScaleNormal="200" workbookViewId="0">
      <selection activeCell="A2" sqref="A2"/>
    </sheetView>
  </sheetViews>
  <sheetFormatPr baseColWidth="10" defaultRowHeight="14.4" x14ac:dyDescent="0.3"/>
  <cols>
    <col min="1" max="1" width="121.21875" customWidth="1"/>
  </cols>
  <sheetData>
    <row r="1" spans="1:1" x14ac:dyDescent="0.3">
      <c r="A1" t="s">
        <v>19</v>
      </c>
    </row>
    <row r="3" spans="1:1" x14ac:dyDescent="0.3">
      <c r="A3" t="s">
        <v>20</v>
      </c>
    </row>
    <row r="4" spans="1:1" x14ac:dyDescent="0.3">
      <c r="A4" t="s">
        <v>22</v>
      </c>
    </row>
    <row r="5" spans="1:1" x14ac:dyDescent="0.3">
      <c r="A5" t="s">
        <v>21</v>
      </c>
    </row>
    <row r="7" spans="1:1" x14ac:dyDescent="0.3">
      <c r="A7" t="s">
        <v>23</v>
      </c>
    </row>
    <row r="8" spans="1:1" x14ac:dyDescent="0.3">
      <c r="A8" t="s">
        <v>25</v>
      </c>
    </row>
    <row r="9" spans="1:1" x14ac:dyDescent="0.3">
      <c r="A9" t="s">
        <v>26</v>
      </c>
    </row>
    <row r="10" spans="1:1" x14ac:dyDescent="0.3">
      <c r="A10" t="s">
        <v>27</v>
      </c>
    </row>
  </sheetData>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A2E78-0CF2-4C54-A3E6-FAE21EC8807F}">
  <dimension ref="A1"/>
  <sheetViews>
    <sheetView zoomScale="200" zoomScaleNormal="200" workbookViewId="0">
      <selection activeCell="A6" sqref="A6"/>
    </sheetView>
  </sheetViews>
  <sheetFormatPr baseColWidth="10" defaultRowHeight="14.4" x14ac:dyDescent="0.3"/>
  <cols>
    <col min="1" max="1" width="120.33203125" customWidth="1"/>
  </cols>
  <sheetData>
    <row r="1" spans="1:1" x14ac:dyDescent="0.3">
      <c r="A1" t="s">
        <v>28</v>
      </c>
    </row>
  </sheetData>
  <pageMargins left="0.7" right="0.7" top="0.78740157499999996" bottom="0.78740157499999996"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9AD19-B805-47E1-A90F-888833C488B9}">
  <dimension ref="A1:A3"/>
  <sheetViews>
    <sheetView zoomScale="200" zoomScaleNormal="200" workbookViewId="0"/>
  </sheetViews>
  <sheetFormatPr baseColWidth="10" defaultRowHeight="14.4" x14ac:dyDescent="0.3"/>
  <cols>
    <col min="1" max="1" width="115.5546875" customWidth="1"/>
  </cols>
  <sheetData>
    <row r="1" spans="1:1" x14ac:dyDescent="0.3">
      <c r="A1" t="s">
        <v>24</v>
      </c>
    </row>
    <row r="3" spans="1:1" x14ac:dyDescent="0.3">
      <c r="A3" t="s">
        <v>29</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41</vt:i4>
      </vt:variant>
    </vt:vector>
  </HeadingPairs>
  <TitlesOfParts>
    <vt:vector size="41" baseType="lpstr">
      <vt:lpstr>Willkommen</vt:lpstr>
      <vt:lpstr>Google Rezensionslink</vt:lpstr>
      <vt:lpstr>Importmöglichkeiten</vt:lpstr>
      <vt:lpstr>Dateinamenerweiterung</vt:lpstr>
      <vt:lpstr>Textdatei öffnen &amp; konvertieren</vt:lpstr>
      <vt:lpstr>CSV Datei öffnen</vt:lpstr>
      <vt:lpstr>Über Verbindung importieren</vt:lpstr>
      <vt:lpstr>Nach dem Importieren</vt:lpstr>
      <vt:lpstr>Datenimport aus Textdatei-Ü</vt:lpstr>
      <vt:lpstr>Datenimport aus CSV Datei-Ü</vt:lpstr>
      <vt:lpstr>Datenimport aus Access DB-Ü</vt:lpstr>
      <vt:lpstr>Datenimport aus XML Datei-Ü</vt:lpstr>
      <vt:lpstr>Datenimport aus dem Web</vt:lpstr>
      <vt:lpstr>Datenimport aus anderen Quellen</vt:lpstr>
      <vt:lpstr>Datenverbindung aktualisieren</vt:lpstr>
      <vt:lpstr>Sicherheitseinstellungen</vt:lpstr>
      <vt:lpstr>Verbindungen verwalten</vt:lpstr>
      <vt:lpstr>Importierte Daten bereinigen</vt:lpstr>
      <vt:lpstr>Zahlen umwandeln-Ü</vt:lpstr>
      <vt:lpstr>Zahlen umwandeln-F</vt:lpstr>
      <vt:lpstr>Glückwunsch</vt:lpstr>
      <vt:lpstr>mit umgew. Zahlen rechnen-Ü</vt:lpstr>
      <vt:lpstr>mit umgew. Zahlen rechnen-L</vt:lpstr>
      <vt:lpstr>Textfunktionen - Übung</vt:lpstr>
      <vt:lpstr>Textfunktionen-Lösung</vt:lpstr>
      <vt:lpstr>Datumsfunktionen - Übung</vt:lpstr>
      <vt:lpstr>Datumsfunktionen-Lösung</vt:lpstr>
      <vt:lpstr>Syntax - Kalenderwoche</vt:lpstr>
      <vt:lpstr>Syntax - Isokalenderwoche</vt:lpstr>
      <vt:lpstr>Altersberechnung - Geburtstag Ü</vt:lpstr>
      <vt:lpstr>Altersberechnung - Geburtstag L</vt:lpstr>
      <vt:lpstr>Schaltjahr berechnen Grundlage</vt:lpstr>
      <vt:lpstr>Schaltjahre ber. - Jahresangabe</vt:lpstr>
      <vt:lpstr>Schaltjahre ber. - Datumsangabe</vt:lpstr>
      <vt:lpstr>Anzahl Schaltjahre berechnen</vt:lpstr>
      <vt:lpstr>Verketten  Konkatenieren-Übung</vt:lpstr>
      <vt:lpstr>Verketten  Konkatenieren Lösung</vt:lpstr>
      <vt:lpstr>Uhrzeitfunktionen - Übung</vt:lpstr>
      <vt:lpstr>Uhrzeitfunktionen-Lösung</vt:lpstr>
      <vt:lpstr>Uhrzeitf. als Dezimalzahl -L</vt:lpstr>
      <vt:lpstr>fortlaufende Nummer ID fehlt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RKlingenberg</dc:creator>
  <cp:lastModifiedBy>Robert Klingenberg</cp:lastModifiedBy>
  <dcterms:created xsi:type="dcterms:W3CDTF">2020-08-27T13:12:10Z</dcterms:created>
  <dcterms:modified xsi:type="dcterms:W3CDTF">2024-06-16T12:19:57Z</dcterms:modified>
</cp:coreProperties>
</file>